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15240" windowHeight="12255" activeTab="2"/>
  </bookViews>
  <sheets>
    <sheet name="Лист1" sheetId="1" r:id="rId1"/>
    <sheet name="Лист2" sheetId="2" r:id="rId2"/>
    <sheet name="Лист3" sheetId="3" r:id="rId3"/>
  </sheets>
  <definedNames>
    <definedName name="_xlnm.Print_Titles" localSheetId="2">Лист3!$10:$12</definedName>
  </definedNames>
  <calcPr calcId="145621"/>
</workbook>
</file>

<file path=xl/calcChain.xml><?xml version="1.0" encoding="utf-8"?>
<calcChain xmlns="http://schemas.openxmlformats.org/spreadsheetml/2006/main">
  <c r="E26" i="3" l="1"/>
  <c r="J26" i="3"/>
  <c r="J80" i="3"/>
  <c r="J79" i="3"/>
  <c r="J118" i="3" l="1"/>
  <c r="J116" i="3"/>
  <c r="J104" i="3"/>
  <c r="J103" i="3"/>
  <c r="J102" i="3"/>
  <c r="J101" i="3"/>
  <c r="J100" i="3"/>
  <c r="J99" i="3"/>
  <c r="J98" i="3"/>
  <c r="J97" i="3"/>
  <c r="J87" i="3"/>
  <c r="J86" i="3"/>
  <c r="J75" i="3"/>
  <c r="J74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2" i="3"/>
  <c r="J21" i="3"/>
  <c r="J20" i="3"/>
  <c r="J19" i="3"/>
  <c r="J16" i="3"/>
  <c r="H84" i="3" l="1"/>
  <c r="H26" i="3"/>
  <c r="H18" i="3"/>
  <c r="G84" i="3" l="1"/>
  <c r="G26" i="3"/>
  <c r="G15" i="3" s="1"/>
  <c r="G18" i="3"/>
  <c r="F83" i="3" l="1"/>
  <c r="F84" i="3"/>
  <c r="F26" i="3"/>
  <c r="F15" i="3" s="1"/>
  <c r="F75" i="3"/>
  <c r="E13" i="3" l="1"/>
  <c r="E84" i="3" l="1"/>
  <c r="J78" i="3" l="1"/>
  <c r="J77" i="3"/>
  <c r="F115" i="3"/>
  <c r="J112" i="3" l="1"/>
  <c r="E106" i="3" l="1"/>
  <c r="E108" i="3"/>
  <c r="J106" i="3" l="1"/>
  <c r="J117" i="3" l="1"/>
  <c r="E116" i="3"/>
  <c r="J108" i="3"/>
  <c r="G83" i="3"/>
  <c r="G14" i="3" s="1"/>
  <c r="F14" i="3"/>
  <c r="F13" i="3" s="1"/>
  <c r="E83" i="3"/>
  <c r="J83" i="3" l="1"/>
  <c r="J14" i="3" s="1"/>
  <c r="E82" i="3"/>
  <c r="E14" i="3"/>
  <c r="F116" i="3"/>
  <c r="J76" i="3"/>
  <c r="J111" i="3"/>
  <c r="J94" i="3"/>
  <c r="J96" i="3"/>
  <c r="J95" i="3"/>
  <c r="J93" i="3"/>
  <c r="J92" i="3"/>
  <c r="J91" i="3"/>
  <c r="J90" i="3"/>
  <c r="J89" i="3"/>
  <c r="J88" i="3"/>
  <c r="I26" i="3" l="1"/>
  <c r="E18" i="3"/>
  <c r="E15" i="3" s="1"/>
  <c r="J110" i="3"/>
  <c r="J73" i="3"/>
  <c r="J72" i="3"/>
  <c r="J71" i="3"/>
  <c r="G13" i="3" l="1"/>
  <c r="E16" i="3" l="1"/>
  <c r="F82" i="3" l="1"/>
  <c r="J109" i="3" l="1"/>
  <c r="I84" i="3"/>
  <c r="I18" i="3"/>
  <c r="F18" i="3"/>
  <c r="E24" i="3" l="1"/>
  <c r="H15" i="3"/>
  <c r="J107" i="3"/>
  <c r="J105" i="3"/>
  <c r="I14" i="3"/>
  <c r="H14" i="3"/>
  <c r="I114" i="3"/>
  <c r="H114" i="3"/>
  <c r="G114" i="3"/>
  <c r="F114" i="3"/>
  <c r="J17" i="3"/>
  <c r="I24" i="3"/>
  <c r="F24" i="3"/>
  <c r="I82" i="3"/>
  <c r="H82" i="3"/>
  <c r="G82" i="3"/>
  <c r="J85" i="3"/>
  <c r="J25" i="3"/>
  <c r="J18" i="3" l="1"/>
  <c r="E114" i="3"/>
  <c r="J115" i="3"/>
  <c r="H13" i="3"/>
  <c r="G24" i="3"/>
  <c r="H24" i="3"/>
  <c r="J84" i="3"/>
  <c r="J15" i="3" l="1"/>
  <c r="J13" i="3" s="1"/>
  <c r="J24" i="3"/>
  <c r="J114" i="3"/>
  <c r="J82" i="3"/>
  <c r="I16" i="3"/>
  <c r="I15" i="3"/>
  <c r="I13" i="3" s="1"/>
  <c r="F16" i="3"/>
  <c r="H16" i="3"/>
  <c r="G16" i="3"/>
</calcChain>
</file>

<file path=xl/sharedStrings.xml><?xml version="1.0" encoding="utf-8"?>
<sst xmlns="http://schemas.openxmlformats.org/spreadsheetml/2006/main" count="381" uniqueCount="198">
  <si>
    <t>ПЕРЕЧЕНЬ</t>
  </si>
  <si>
    <t>№ п/п</t>
  </si>
  <si>
    <t xml:space="preserve">Цель, задача, 
мероприятие
</t>
  </si>
  <si>
    <t xml:space="preserve">Срок 
реализа-ции
</t>
  </si>
  <si>
    <t xml:space="preserve">Участник программы </t>
  </si>
  <si>
    <t>Сумма расходов, тыс. рублей</t>
  </si>
  <si>
    <t>Всего</t>
  </si>
  <si>
    <t>Источники финансирования</t>
  </si>
  <si>
    <t>2020 год</t>
  </si>
  <si>
    <t>Администрация Поспелихинского района</t>
  </si>
  <si>
    <t>Районный бюджет</t>
  </si>
  <si>
    <t>Задача 1: Обеспечение условий для повышения качества предоставления жилищно-коммунальных услуг в сфере водоотведения</t>
  </si>
  <si>
    <t xml:space="preserve"> Задача 2: Обеспечение условий для повышения качества предоставления жилищно-коммунальных услуг в сфере теплоснабжения</t>
  </si>
  <si>
    <t>Задача 3: Обеспечение условий для повышения качества предоставления жилищно-коммунальных услуг в сфере водоснабжения</t>
  </si>
  <si>
    <t>Итого</t>
  </si>
  <si>
    <t xml:space="preserve"> в т.ч. краевой бюджет</t>
  </si>
  <si>
    <t>районный бюджет</t>
  </si>
  <si>
    <t>в т.ч. краевой бюджет</t>
  </si>
  <si>
    <t>Мероприятие1.1.</t>
  </si>
  <si>
    <t>Мероприятие 1.2.</t>
  </si>
  <si>
    <t>Мероприятие 2.1.</t>
  </si>
  <si>
    <t>Мероприятие 2.2.</t>
  </si>
  <si>
    <t>Мероприятие 2.3.</t>
  </si>
  <si>
    <t>Мероприятие 2.4.</t>
  </si>
  <si>
    <t>Мероприятие 2.5.</t>
  </si>
  <si>
    <t>Мероприятие 2.6.</t>
  </si>
  <si>
    <t>Мероприятие 2.7.</t>
  </si>
  <si>
    <t>Мероприятие 2.8.</t>
  </si>
  <si>
    <t>Мероприятие 2.9.</t>
  </si>
  <si>
    <t>Мероприятие 2.10.</t>
  </si>
  <si>
    <t>Мероприятие 2.11.</t>
  </si>
  <si>
    <t>Мероприятие 2.12.</t>
  </si>
  <si>
    <t>Мероприятие 2.14.</t>
  </si>
  <si>
    <t>Мероприятие 2.15.</t>
  </si>
  <si>
    <t>Мероприятие 3.1.</t>
  </si>
  <si>
    <t>Мероприятие 3.2.</t>
  </si>
  <si>
    <t>Мероприятие 3.3.</t>
  </si>
  <si>
    <t>Мероприятие 3.5.</t>
  </si>
  <si>
    <t>Мероприятие 3.7.</t>
  </si>
  <si>
    <t>Мероприятие 3.8.</t>
  </si>
  <si>
    <t>Приложение 2</t>
  </si>
  <si>
    <t>Цель: Бесперебойное обеспечение жителей Поспелихинского района коммунальными услугами нормативного качества.
Повышение эффективности и надежности функционирования жилищно-коммунального комплекса</t>
  </si>
  <si>
    <t>Приобретение сетевого насоса Wilo BL 125/400-90/4на котельную № 6 п. МИС с. Поспелиха</t>
  </si>
  <si>
    <t>Ремонт накопитель отстойника центральной канализации п МИС - с. Поспелиха</t>
  </si>
  <si>
    <t>Мероприятие 3.9.</t>
  </si>
  <si>
    <t>2024 год</t>
  </si>
  <si>
    <t xml:space="preserve"> ПЕРЕЧЕНЬ                                                                                                                           программных мероприятий муниципальной программы "Обеспечение населения Поспелихинского района Алтайского края жилищно-коммунльными услугами" на 2020-2024 годы</t>
  </si>
  <si>
    <t>2020-2024</t>
  </si>
  <si>
    <t>Софинансирование мероприятий по капитальному ремонту  тепловых сетей в п.им. Мамонтова</t>
  </si>
  <si>
    <t>Софинансирование мероприятий по поставке и установке блочно-модульной котельной для теплоснабжения п. Гавриловский</t>
  </si>
  <si>
    <t xml:space="preserve">Проведение технического обследования состояния здания котельной п. Гавриловский </t>
  </si>
  <si>
    <t>Проведение проверки достоверности сметной стоимости капитального ремонта тепловых сетей п.им. Мамонтова</t>
  </si>
  <si>
    <t>Софинансирование мероприятий по строительному контролю капитального ремонта тепловой сети п.им. Мамонтова</t>
  </si>
  <si>
    <t>Софинансирование поставки и установки модульной котельной для теплоснабжения школы п. Хлебороб</t>
  </si>
  <si>
    <t>Софинансирование поставки и установки модульной котельной для ст. Озимая</t>
  </si>
  <si>
    <t>Разработка сметной документации стоимости  капитального ремонта тепловых сетей п. Гавриловский</t>
  </si>
  <si>
    <t>Проведение проверки достоверности сметной стоимости капитального ремонта тепловых сетей п. Гавриловский</t>
  </si>
  <si>
    <t>Софинансирование мероприятий по капитальному ремонту  тепловых сетей п. Гавриловский</t>
  </si>
  <si>
    <t>Софинансирование мероприятий по строительному контролю капитального ремонта тепловых сетей п. Гавриловский</t>
  </si>
  <si>
    <t>Приобретение твердотопливного водогрейного котла КВр-0,47 для котельной ст. Озимая</t>
  </si>
  <si>
    <t>Приобретение твердотопливного водогрейного котла КВр-0,35 для школьной котельной п. Хлебороб</t>
  </si>
  <si>
    <t>Приобретение твердотопливного водогрейного котла КВр-0,35 для котельной №3 "РОВД" с. Поспелиха</t>
  </si>
  <si>
    <t>Строительство склада угля для котельной №3 "РОВД" с. Поспелиха</t>
  </si>
  <si>
    <t>Мероприятие 2.30.</t>
  </si>
  <si>
    <t>Мероприятие 2.31.</t>
  </si>
  <si>
    <t>Мероприятие 2.32.</t>
  </si>
  <si>
    <t>Мероприятие 2.33.</t>
  </si>
  <si>
    <t>Мероприятие 2.34.</t>
  </si>
  <si>
    <t>Мероприятие 2.35.</t>
  </si>
  <si>
    <t>Мероприятие 2.36.</t>
  </si>
  <si>
    <t>Мероприятие 2.37.</t>
  </si>
  <si>
    <t>Мероприятие 2.38.</t>
  </si>
  <si>
    <t>Мероприятие 2.39.</t>
  </si>
  <si>
    <t>Мероприятие 2.40.</t>
  </si>
  <si>
    <t>Мероприятие 2.41.</t>
  </si>
  <si>
    <t>Мероприятие 2.42.</t>
  </si>
  <si>
    <t>Мероприятие 2.43.</t>
  </si>
  <si>
    <t>Мероприятие 2.44.</t>
  </si>
  <si>
    <t>Мероприятие 2.45.</t>
  </si>
  <si>
    <t>Мероприятие 2.46.</t>
  </si>
  <si>
    <t>Мероприятие 2.47.</t>
  </si>
  <si>
    <t>Строительство склада угля для котельной ПМК с. Поспелиха</t>
  </si>
  <si>
    <t>Приобретение твердотопливного водогрейного котла КВр-1,2 для котельной п. им. Мамонтова</t>
  </si>
  <si>
    <t>Софинансирование мероприятий по капитальному ремонту тепловых сетей с. Калмыцкие Мысы</t>
  </si>
  <si>
    <t>Разработка сметной документации стоимости капитального ремонта тепловых сетей с. К-Мысы</t>
  </si>
  <si>
    <t>Проведение проверки достоверности сметной стоимости капитального ремонта тепловых сетей с. К-Мысы</t>
  </si>
  <si>
    <t>Софинансирование мероприятий по строительному контролю капитального ремонта тепловых сетей с. К-Мысы</t>
  </si>
  <si>
    <t>Приобретение глубинного погружного насоса ЭЦВ 6-10-120 для водозаборной скважины</t>
  </si>
  <si>
    <t>Приобретение высокочастотного регулятора на КНС п. МИС с. Поспелиха</t>
  </si>
  <si>
    <t>Мероприятие 1.3.</t>
  </si>
  <si>
    <t>Краевой бюджет</t>
  </si>
  <si>
    <t>Мероприятие 4.1.</t>
  </si>
  <si>
    <t>Мероприятие 2.16.</t>
  </si>
  <si>
    <t>Мероприятие 2.17.</t>
  </si>
  <si>
    <t>Мероприятие 2.18.</t>
  </si>
  <si>
    <t>Мероприятие 2.19.</t>
  </si>
  <si>
    <t>Мероприятие 2.20.</t>
  </si>
  <si>
    <t>Мероприятие 2.21.</t>
  </si>
  <si>
    <t>Мероприятие 2.22.</t>
  </si>
  <si>
    <t>Мероприятие 2.23.</t>
  </si>
  <si>
    <t>Мероприятие 2.24.</t>
  </si>
  <si>
    <t>Мероприятие 2.25.</t>
  </si>
  <si>
    <t>Мероприятие 2.26.</t>
  </si>
  <si>
    <t>Мероприятие 2.27.</t>
  </si>
  <si>
    <t>Мероприятие 2.28.</t>
  </si>
  <si>
    <t>Мероприятие 2.29.</t>
  </si>
  <si>
    <t>Задача 4: Обеспечение условий для повышения качества предоставления жилищно-коммунальных услуг в сфере ТКО</t>
  </si>
  <si>
    <t>Приобретение насоса на КНС мкр. Водстрой с. Поспелиха</t>
  </si>
  <si>
    <t>Мероприятие 2.13.</t>
  </si>
  <si>
    <t>Мероприятие 2.48.</t>
  </si>
  <si>
    <t>Мероприятие 2.49.</t>
  </si>
  <si>
    <t>Мероприятие 3.10.</t>
  </si>
  <si>
    <t>Мероприятие 3.11.</t>
  </si>
  <si>
    <t>Мероприятие 3.12.</t>
  </si>
  <si>
    <t>Мероприятие 3.13.</t>
  </si>
  <si>
    <t>Софинансирование мероприятий по строительному контролю и капитальному ремонту  скважин п. Гавриловский и п. 12 лет Октября</t>
  </si>
  <si>
    <t>Мероприятие 3.14.</t>
  </si>
  <si>
    <t>Софинансирование мероприятий по капитальному ремонту скважин п. Гавриловский, п.12 лет Октября.</t>
  </si>
  <si>
    <t xml:space="preserve">
к муниципальной программе
«Обеспечение населения
Поспелихинского района
Алтайского края жилищно-коммунальными услугами»
на 2020- 2024 годы
Приложение 1
к муниципальной программе
«Обеспечение населения
Поспелихинского района
Алтайского края жилищно-коммунальными услугами»
на 2020- 2024 годы
к муниципальной программе
«Обеспечение населения
Поспелихинского района
Алтайского края жилищно-коммунальными услугами»
на 2020- 2024 годы
к муниципальной программе
«Обеспечение населения
Поспелихинского района
Алтайского края жилищно-коммунальными услугами»
на 2020- 2024 годы
</t>
  </si>
  <si>
    <t>Мероприятие 3.15.</t>
  </si>
  <si>
    <t>Услуги финансовой аренды (лизинга) эксковатора погрузчика с дополнительным оборудованием</t>
  </si>
  <si>
    <t>Мероприятие 3.17.</t>
  </si>
  <si>
    <t>Мероприятие 3.16.</t>
  </si>
  <si>
    <t>Ремонт системы отопления школы с. Клепечиха</t>
  </si>
  <si>
    <t>Установка водогрейного котла в котельную школы с. Клепечиха</t>
  </si>
  <si>
    <t>Приобретение подпиточного насоса в котельную № 26 "Клубная" п. Факел Социализма</t>
  </si>
  <si>
    <t>МБУК "МФКЦ"</t>
  </si>
  <si>
    <t>Филиал МБОУ "Поспелихинская СОШ № 1" Котляровская СОШ</t>
  </si>
  <si>
    <t>Приобретение  насоса Wilo IL 50/120, задвижки ДУ 100, частотный преобразователь на насосную станцию Центральной котельной № 1 (ЦРБ)</t>
  </si>
  <si>
    <t>Ремонт участка водопроводной насосной станции котельной № 1 на территории ЦРБ</t>
  </si>
  <si>
    <t>Разработка сметной документации по  капитальному ремонту тепловых сетей п.им. Мамонтова</t>
  </si>
  <si>
    <t xml:space="preserve"> </t>
  </si>
  <si>
    <t>Прокладка тепловой сети для теплоснабжения сельского совета с. Клепечиха</t>
  </si>
  <si>
    <t>Администарция Клепечихинского сельсовета</t>
  </si>
  <si>
    <t>Приобретение твердотопливного водогрейного котла КВр-0,8 для котельной с. Клепечиха</t>
  </si>
  <si>
    <t>МФКЦ</t>
  </si>
  <si>
    <t xml:space="preserve">Разработка преоктно-сметной документации реконструкции тепловыйх сетей с. Николаевка </t>
  </si>
  <si>
    <t>Проведение экпертизы проектно-сметной документации реконструкции тепловых сетей с. Николаевка</t>
  </si>
  <si>
    <t>Софинансирование мероприятий по реконструкции тепловых сетей с. Николаевка</t>
  </si>
  <si>
    <t>Софинансирование мероприятий по строительному контролю реконструкции тепловых сетей с. Николаевка</t>
  </si>
  <si>
    <t>Приобретение твердотопливного водогрейного котла КВр-0,35 для котельной СДК п. Факел Соцализма</t>
  </si>
  <si>
    <t>Разработка сметной документации технического перевооружения водозаборного сооружения в с. Поломошное, ст. Озимая</t>
  </si>
  <si>
    <t>Проведение проверки достоверности сметной стоимости технического перевооружения водозаборного сооружения в с. Поломошное, ст. Озимая</t>
  </si>
  <si>
    <t>Разработка проектно-сметной документации по капитальному ремонту водопроводной сети с. Николаевка</t>
  </si>
  <si>
    <t>Проверка достоверности сметной стоимости капитального ремонта водопроводных сетей с. Николаевка</t>
  </si>
  <si>
    <t>Софинансирование капитального ремонта водопроводных сетей с. Николаевка</t>
  </si>
  <si>
    <t>Мероприятие  3.4.</t>
  </si>
  <si>
    <t>Мероприятие  3.6.</t>
  </si>
  <si>
    <t>Приобретение циркуляционного насоса в котельную №26 "Клубная" п. Факел Социализма</t>
  </si>
  <si>
    <t>Администарция Поспелихинского района</t>
  </si>
  <si>
    <t>Мероприятие 3.18.</t>
  </si>
  <si>
    <t>Мероприятие 3.19.</t>
  </si>
  <si>
    <t>Мероприятие 3.20.</t>
  </si>
  <si>
    <t>Теплоизоляция участка системы отопления с. Поспелиха по ул. Ленинская</t>
  </si>
  <si>
    <t>Ремонт участка водопроводной сети с. Поломошное</t>
  </si>
  <si>
    <t>Ремонт канализационной системы ул. Социалистическая 13</t>
  </si>
  <si>
    <t>Приобретение контейнеров и (или) бункеров для накопения ТКО</t>
  </si>
  <si>
    <t>Экономия денежных средств в связи с выделением краевой субсидии на приобретение котельного оборудования</t>
  </si>
  <si>
    <t xml:space="preserve">Софинансировние мероприятий по приобретению водогрейного котла на котельную клубную п. Факел Социализма </t>
  </si>
  <si>
    <t>Софинсирование мероприятий по приобретению водогрейных котлов для котельных района ООО "Котлы Сибири", ООО "Котлы Алтая"</t>
  </si>
  <si>
    <t>Мероприятие 3.21.</t>
  </si>
  <si>
    <t>Мероприятие 1.4.</t>
  </si>
  <si>
    <t>Мероприятие 2.50.</t>
  </si>
  <si>
    <t>Приобретение твердотопливного водогрейного котла КВр-0,4 ОУР для школьной котельной с. Клепечиха</t>
  </si>
  <si>
    <t xml:space="preserve">Проведение строительного контроля капитального ремонта водозаборного узла в с. Поломошное </t>
  </si>
  <si>
    <t xml:space="preserve">Капитальный ремонт водозаборного узла в с. Поломошное </t>
  </si>
  <si>
    <t>Софинансирование капитального ремонта водозаборного узла в  ст. Озимая</t>
  </si>
  <si>
    <t>Проведение строительного контроля капитального ремонта водозаборного узла в ст. Озимая</t>
  </si>
  <si>
    <t>Разработка проекта зон санитарной охраны для водозаборной скважины в с. Поломошное</t>
  </si>
  <si>
    <t>Разработка сметной документации по капитальному ремонту водозаборного узла в с. Николаевка, с. Красноярское</t>
  </si>
  <si>
    <t xml:space="preserve">Проверка достоверности сметной стоимости по капитальному ремонту  водозаборного сооружения с. Николаевка, с. Красноярское  </t>
  </si>
  <si>
    <t>Софинансирование капитального ремонта водозаборного сооружения с. Николаевка, с. Краснояское со строительным контролем</t>
  </si>
  <si>
    <t>Разработка сметной документации капитального ремонта водозаборного сооружения в п. им. Мамонтова, с. Калмыцкие Мысы</t>
  </si>
  <si>
    <t>Проверка достоверности сметной стоимости по капитальному ремонту  водозаборного сооружения п.им. Мамонтова, с. Калмыцкие Мысы</t>
  </si>
  <si>
    <t>Софинансирование капитального ремонта водозаборного сооружения п.им. Мамонтова, с. Калмыцкие Мысы со строительным контролем</t>
  </si>
  <si>
    <t>Приобретение запорной арматуры для секционирования водопроводных сетей в с. Красноярское</t>
  </si>
  <si>
    <t>2020 - 2021</t>
  </si>
  <si>
    <t xml:space="preserve">краевой бюджет </t>
  </si>
  <si>
    <t>Переоформление акта об осуществлении технологического присоединения (котельная № 75, столовая солдатская, штаб)</t>
  </si>
  <si>
    <t>Ремонт тепловой сети в с. Поспелиха ул. Вокзальная</t>
  </si>
  <si>
    <t>Приобретение твердотопливного водогрейного котла КВм-0,93-95 для котельной № 27 п. Хлебороб</t>
  </si>
  <si>
    <t>Разработка документации  капитального ремонта котельной №14 с. Николаевка</t>
  </si>
  <si>
    <t>Проведение проверки достоверности сметной стоимости капитального ремонта котельной №14 с. Николаевка</t>
  </si>
  <si>
    <t>Софинансирование мероприятий по капитальному ремонту котельной №14 с. Николаевка</t>
  </si>
  <si>
    <t>Софинансирование мероприятий по строительному контролю капитального ремонта котельной №14 с. Николаевка</t>
  </si>
  <si>
    <t>Разработка документации по капитальному ремонту котельной п.им. Мамонтова</t>
  </si>
  <si>
    <t>Проведение проверки достоверности сметной стоимости капитального ремонта котельной п.им. Мамонтова</t>
  </si>
  <si>
    <t>Софинансирование мероприятий по капитальному ремонту котельной в п.им. Мамонтова</t>
  </si>
  <si>
    <t>Софинансирование мероприятий по строительному контролю капитального ремонта котельной п.им. Мамонтова</t>
  </si>
  <si>
    <t>Мероприятие 3.22.</t>
  </si>
  <si>
    <t>Мероприятие 3.23.</t>
  </si>
  <si>
    <t xml:space="preserve">Приобретение теплообменников ТИ 025-39 в количестве 2 штук для котельной МБДОУ Детский сад № 4 "Радуга" </t>
  </si>
  <si>
    <t>Мероприятие 2.51.</t>
  </si>
  <si>
    <t>Мероприятие 2.52.</t>
  </si>
  <si>
    <t>2020-2022</t>
  </si>
  <si>
    <t>Пиобретение твердотопливных котлов автоматов "Прометей 300" в количестве 2шт, "Прометей 400" в количестве 1 шт для котельных РОВД, ПМК, Факел Социализма № 25. Насос Willo для котла "Прометей 300".</t>
  </si>
  <si>
    <t>Мероприятие 2.53.</t>
  </si>
  <si>
    <t>Приобретение котельного 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</si>
</sst>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0.000"/>
    <numFmt numFmtId="166" formatCode="#,##0.0"/>
    <numFmt numFmtId="167" formatCode="#,##0.00000"/>
    <numFmt numFmtId="168" formatCode="0.00000"/>
    <numFmt numFmtId="169" formatCode="0.0000"/>
  </numFmts>
  <fonts count="13" x14ac:knownFonts="1"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9" fillId="0" borderId="0" xfId="0" applyFont="1" applyAlignment="1"/>
    <xf numFmtId="0" fontId="10" fillId="0" borderId="0" xfId="0" applyFont="1"/>
    <xf numFmtId="0" fontId="12" fillId="2" borderId="1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2" fillId="2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 wrapText="1"/>
    </xf>
    <xf numFmtId="164" fontId="6" fillId="0" borderId="3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0" fillId="0" borderId="1" xfId="0" applyNumberForma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14" xfId="0" applyBorder="1"/>
    <xf numFmtId="2" fontId="2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4" fontId="6" fillId="0" borderId="33" xfId="0" applyNumberFormat="1" applyFont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0" fillId="0" borderId="38" xfId="0" applyBorder="1" applyAlignment="1"/>
    <xf numFmtId="0" fontId="2" fillId="0" borderId="6" xfId="0" applyFont="1" applyBorder="1" applyAlignment="1">
      <alignment horizontal="center" vertical="center" wrapText="1"/>
    </xf>
    <xf numFmtId="0" fontId="0" fillId="0" borderId="34" xfId="0" applyBorder="1" applyAlignment="1"/>
    <xf numFmtId="0" fontId="2" fillId="0" borderId="12" xfId="0" applyFont="1" applyBorder="1" applyAlignment="1">
      <alignment horizontal="left" vertical="center" wrapText="1"/>
    </xf>
    <xf numFmtId="0" fontId="0" fillId="0" borderId="35" xfId="0" applyBorder="1" applyAlignment="1"/>
    <xf numFmtId="0" fontId="8" fillId="0" borderId="13" xfId="0" applyFont="1" applyBorder="1" applyAlignment="1">
      <alignment horizontal="center" vertical="center" wrapText="1"/>
    </xf>
    <xf numFmtId="0" fontId="0" fillId="0" borderId="36" xfId="0" applyBorder="1" applyAlignment="1"/>
    <xf numFmtId="0" fontId="8" fillId="0" borderId="7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2" fillId="0" borderId="18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27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21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16" fontId="2" fillId="0" borderId="6" xfId="0" applyNumberFormat="1" applyFont="1" applyFill="1" applyBorder="1" applyAlignment="1">
      <alignment horizontal="center" vertical="center" wrapText="1"/>
    </xf>
    <xf numFmtId="16" fontId="2" fillId="0" borderId="32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16" fontId="2" fillId="0" borderId="6" xfId="0" applyNumberFormat="1" applyFont="1" applyBorder="1" applyAlignment="1">
      <alignment horizontal="center" vertical="center" wrapText="1"/>
    </xf>
    <xf numFmtId="16" fontId="2" fillId="0" borderId="32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9"/>
  <sheetViews>
    <sheetView tabSelected="1" topLeftCell="A76" zoomScale="80" zoomScaleNormal="80" workbookViewId="0">
      <selection activeCell="A79" sqref="A79"/>
    </sheetView>
  </sheetViews>
  <sheetFormatPr defaultRowHeight="12.75" x14ac:dyDescent="0.2"/>
  <cols>
    <col min="1" max="1" width="15.85546875" customWidth="1"/>
    <col min="2" max="2" width="28" customWidth="1"/>
    <col min="3" max="3" width="10.42578125" customWidth="1"/>
    <col min="4" max="4" width="17.28515625" customWidth="1"/>
    <col min="5" max="5" width="12.5703125" customWidth="1"/>
    <col min="6" max="6" width="13.28515625" customWidth="1"/>
    <col min="7" max="7" width="11.28515625" customWidth="1"/>
    <col min="8" max="8" width="9.85546875" customWidth="1"/>
    <col min="9" max="9" width="10.140625" customWidth="1"/>
    <col min="10" max="10" width="12.7109375" customWidth="1"/>
    <col min="11" max="11" width="13.5703125" customWidth="1"/>
  </cols>
  <sheetData>
    <row r="1" spans="1:14" ht="6.75" customHeight="1" x14ac:dyDescent="0.2"/>
    <row r="2" spans="1:14" ht="18.75" x14ac:dyDescent="0.3">
      <c r="H2" s="25" t="s">
        <v>40</v>
      </c>
      <c r="I2" s="26"/>
      <c r="J2" s="26"/>
      <c r="K2" s="25"/>
      <c r="L2" s="3"/>
      <c r="M2" s="3"/>
      <c r="N2" s="3"/>
    </row>
    <row r="3" spans="1:14" ht="9" customHeight="1" x14ac:dyDescent="0.2">
      <c r="H3" s="179" t="s">
        <v>118</v>
      </c>
      <c r="I3" s="179"/>
      <c r="J3" s="179"/>
      <c r="K3" s="179"/>
      <c r="L3" s="2"/>
      <c r="M3" s="2"/>
      <c r="N3" s="2"/>
    </row>
    <row r="4" spans="1:14" ht="100.5" customHeight="1" x14ac:dyDescent="0.2">
      <c r="G4" s="2"/>
      <c r="H4" s="179"/>
      <c r="I4" s="179"/>
      <c r="J4" s="179"/>
      <c r="K4" s="179"/>
      <c r="L4" s="2"/>
      <c r="M4" s="2"/>
      <c r="N4" s="2"/>
    </row>
    <row r="5" spans="1:14" ht="18.75" hidden="1" customHeight="1" x14ac:dyDescent="0.2"/>
    <row r="6" spans="1:14" ht="15.75" hidden="1" customHeight="1" x14ac:dyDescent="0.3">
      <c r="E6" s="1" t="s">
        <v>0</v>
      </c>
    </row>
    <row r="7" spans="1:14" ht="60" customHeight="1" x14ac:dyDescent="0.2">
      <c r="B7" s="182" t="s">
        <v>46</v>
      </c>
      <c r="C7" s="182"/>
      <c r="D7" s="182"/>
      <c r="E7" s="182"/>
      <c r="F7" s="182"/>
      <c r="G7" s="182"/>
      <c r="H7" s="182"/>
      <c r="I7" s="182"/>
      <c r="J7" s="2"/>
      <c r="K7" s="2"/>
    </row>
    <row r="8" spans="1:14" ht="27.75" customHeight="1" x14ac:dyDescent="0.2">
      <c r="B8" s="182"/>
      <c r="C8" s="182"/>
      <c r="D8" s="182"/>
      <c r="E8" s="182"/>
      <c r="F8" s="182"/>
      <c r="G8" s="182"/>
      <c r="H8" s="182"/>
      <c r="I8" s="182"/>
      <c r="J8" s="2"/>
      <c r="K8" s="2"/>
    </row>
    <row r="9" spans="1:14" ht="27.75" customHeight="1" thickBot="1" x14ac:dyDescent="0.25">
      <c r="F9" s="4"/>
      <c r="G9" s="4"/>
      <c r="H9" s="4"/>
    </row>
    <row r="10" spans="1:14" ht="63.75" customHeight="1" x14ac:dyDescent="0.2">
      <c r="A10" s="150" t="s">
        <v>1</v>
      </c>
      <c r="B10" s="151" t="s">
        <v>2</v>
      </c>
      <c r="C10" s="151" t="s">
        <v>3</v>
      </c>
      <c r="D10" s="183" t="s">
        <v>4</v>
      </c>
      <c r="E10" s="151" t="s">
        <v>5</v>
      </c>
      <c r="F10" s="151"/>
      <c r="G10" s="151"/>
      <c r="H10" s="151"/>
      <c r="I10" s="151"/>
      <c r="J10" s="151" t="s">
        <v>6</v>
      </c>
      <c r="K10" s="180" t="s">
        <v>7</v>
      </c>
    </row>
    <row r="11" spans="1:14" x14ac:dyDescent="0.2">
      <c r="A11" s="147"/>
      <c r="B11" s="152"/>
      <c r="C11" s="152"/>
      <c r="D11" s="148"/>
      <c r="E11" s="5" t="s">
        <v>8</v>
      </c>
      <c r="F11" s="5">
        <v>2021</v>
      </c>
      <c r="G11" s="5">
        <v>2022</v>
      </c>
      <c r="H11" s="6">
        <v>2023</v>
      </c>
      <c r="I11" s="6" t="s">
        <v>45</v>
      </c>
      <c r="J11" s="152"/>
      <c r="K11" s="181"/>
    </row>
    <row r="12" spans="1:14" ht="13.5" thickBot="1" x14ac:dyDescent="0.25">
      <c r="A12" s="16">
        <v>1</v>
      </c>
      <c r="B12" s="17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  <c r="H12" s="20">
        <v>8</v>
      </c>
      <c r="I12" s="20">
        <v>9</v>
      </c>
      <c r="J12" s="20">
        <v>10</v>
      </c>
      <c r="K12" s="21">
        <v>11</v>
      </c>
    </row>
    <row r="13" spans="1:14" ht="39" customHeight="1" x14ac:dyDescent="0.2">
      <c r="A13" s="154" t="s">
        <v>41</v>
      </c>
      <c r="B13" s="155"/>
      <c r="C13" s="144" t="s">
        <v>47</v>
      </c>
      <c r="D13" s="131" t="s">
        <v>9</v>
      </c>
      <c r="E13" s="101">
        <f>E14+E15</f>
        <v>7602.1607199999999</v>
      </c>
      <c r="F13" s="102">
        <f>F14+F15</f>
        <v>10062.299999999999</v>
      </c>
      <c r="G13" s="103">
        <f>G14+G15</f>
        <v>3147.9</v>
      </c>
      <c r="H13" s="104">
        <f>H14+H15</f>
        <v>3147.9</v>
      </c>
      <c r="I13" s="104">
        <f t="shared" ref="I13" si="0">I14+I15</f>
        <v>4120</v>
      </c>
      <c r="J13" s="101">
        <f>J14+J15</f>
        <v>28080.260720000002</v>
      </c>
      <c r="K13" s="105" t="s">
        <v>14</v>
      </c>
    </row>
    <row r="14" spans="1:14" ht="36" customHeight="1" x14ac:dyDescent="0.2">
      <c r="A14" s="156"/>
      <c r="B14" s="157"/>
      <c r="C14" s="145"/>
      <c r="D14" s="132"/>
      <c r="E14" s="101">
        <f>E17+E25+E83+E115</f>
        <v>2812.5424700000003</v>
      </c>
      <c r="F14" s="106">
        <f>F17+F25+F83+F115</f>
        <v>2119.1999999999998</v>
      </c>
      <c r="G14" s="107">
        <f>G17+G25+G83+G115</f>
        <v>0</v>
      </c>
      <c r="H14" s="104">
        <f>H17+H25+H83+H115</f>
        <v>0</v>
      </c>
      <c r="I14" s="104">
        <f>I17+I25+I83+I115</f>
        <v>0</v>
      </c>
      <c r="J14" s="101">
        <f>J17+J25+J115+J83</f>
        <v>4931.7424700000001</v>
      </c>
      <c r="K14" s="57" t="s">
        <v>17</v>
      </c>
    </row>
    <row r="15" spans="1:14" ht="34.5" customHeight="1" x14ac:dyDescent="0.2">
      <c r="A15" s="158"/>
      <c r="B15" s="159"/>
      <c r="C15" s="153"/>
      <c r="D15" s="133"/>
      <c r="E15" s="108">
        <f>E18+E26+E84+E116</f>
        <v>4789.6182499999995</v>
      </c>
      <c r="F15" s="109">
        <f>SUM(F18+F26+F84+F116)</f>
        <v>7943.1</v>
      </c>
      <c r="G15" s="110">
        <f>G18+G26+G84+G116</f>
        <v>3147.9</v>
      </c>
      <c r="H15" s="105">
        <f>H18+H26+H84+H116</f>
        <v>3147.9</v>
      </c>
      <c r="I15" s="105">
        <f>I18+I26+I84+I116</f>
        <v>4120</v>
      </c>
      <c r="J15" s="101">
        <f>J18+J26+J84+J116</f>
        <v>23148.518250000001</v>
      </c>
      <c r="K15" s="105" t="s">
        <v>10</v>
      </c>
    </row>
    <row r="16" spans="1:14" ht="34.5" customHeight="1" x14ac:dyDescent="0.2">
      <c r="A16" s="166" t="s">
        <v>11</v>
      </c>
      <c r="B16" s="167"/>
      <c r="C16" s="163" t="s">
        <v>47</v>
      </c>
      <c r="D16" s="131" t="s">
        <v>9</v>
      </c>
      <c r="E16" s="111">
        <f>E17+E18</f>
        <v>65.234999999999999</v>
      </c>
      <c r="F16" s="105">
        <f>F18</f>
        <v>0</v>
      </c>
      <c r="G16" s="105">
        <f>G17+G18</f>
        <v>300</v>
      </c>
      <c r="H16" s="105">
        <f>H17+H18</f>
        <v>0</v>
      </c>
      <c r="I16" s="105">
        <f>I17+I18</f>
        <v>0</v>
      </c>
      <c r="J16" s="115">
        <f>J17+J18</f>
        <v>365.23500000000001</v>
      </c>
      <c r="K16" s="112" t="s">
        <v>14</v>
      </c>
    </row>
    <row r="17" spans="1:11" ht="34.5" customHeight="1" x14ac:dyDescent="0.2">
      <c r="A17" s="168"/>
      <c r="B17" s="169"/>
      <c r="C17" s="164"/>
      <c r="D17" s="172"/>
      <c r="E17" s="105">
        <v>0</v>
      </c>
      <c r="F17" s="105">
        <v>0</v>
      </c>
      <c r="G17" s="105">
        <v>0</v>
      </c>
      <c r="H17" s="105">
        <v>0</v>
      </c>
      <c r="I17" s="105">
        <v>0</v>
      </c>
      <c r="J17" s="104">
        <f>E17+F17+G17+H17+I17</f>
        <v>0</v>
      </c>
      <c r="K17" s="113" t="s">
        <v>15</v>
      </c>
    </row>
    <row r="18" spans="1:11" ht="41.25" customHeight="1" x14ac:dyDescent="0.2">
      <c r="A18" s="170"/>
      <c r="B18" s="171"/>
      <c r="C18" s="165"/>
      <c r="D18" s="173"/>
      <c r="E18" s="114">
        <f>E19+E20+E22+E21</f>
        <v>65.234999999999999</v>
      </c>
      <c r="F18" s="104">
        <f>SUM(F19:F22)</f>
        <v>0</v>
      </c>
      <c r="G18" s="104">
        <f>SUM(G19:G22)</f>
        <v>300</v>
      </c>
      <c r="H18" s="104">
        <f>SUM(H19:H22)</f>
        <v>0</v>
      </c>
      <c r="I18" s="104">
        <f>SUM(I19:I22)</f>
        <v>0</v>
      </c>
      <c r="J18" s="115">
        <f>SUM(J19:J22)</f>
        <v>365.23500000000001</v>
      </c>
      <c r="K18" s="105" t="s">
        <v>10</v>
      </c>
    </row>
    <row r="19" spans="1:11" ht="53.25" customHeight="1" x14ac:dyDescent="0.2">
      <c r="A19" s="19" t="s">
        <v>18</v>
      </c>
      <c r="B19" s="10" t="s">
        <v>43</v>
      </c>
      <c r="C19" s="7">
        <v>2022</v>
      </c>
      <c r="D19" s="22" t="s">
        <v>9</v>
      </c>
      <c r="E19" s="7"/>
      <c r="F19" s="7"/>
      <c r="G19" s="7">
        <v>300</v>
      </c>
      <c r="H19" s="7"/>
      <c r="I19" s="7"/>
      <c r="J19" s="9">
        <f>E19+F19+G19+H19+I19</f>
        <v>300</v>
      </c>
      <c r="K19" s="7" t="s">
        <v>10</v>
      </c>
    </row>
    <row r="20" spans="1:11" ht="45" customHeight="1" x14ac:dyDescent="0.2">
      <c r="A20" s="13" t="s">
        <v>19</v>
      </c>
      <c r="B20" s="10" t="s">
        <v>88</v>
      </c>
      <c r="C20" s="7">
        <v>2022</v>
      </c>
      <c r="D20" s="22" t="s">
        <v>9</v>
      </c>
      <c r="E20" s="7"/>
      <c r="F20" s="7"/>
      <c r="G20" s="7">
        <v>0</v>
      </c>
      <c r="H20" s="7"/>
      <c r="I20" s="7"/>
      <c r="J20" s="9">
        <f>E20+F20+G20+H20+I20</f>
        <v>0</v>
      </c>
      <c r="K20" s="14" t="s">
        <v>10</v>
      </c>
    </row>
    <row r="21" spans="1:11" ht="45" customHeight="1" x14ac:dyDescent="0.2">
      <c r="A21" s="78" t="s">
        <v>89</v>
      </c>
      <c r="B21" s="10" t="s">
        <v>107</v>
      </c>
      <c r="C21" s="77">
        <v>2020</v>
      </c>
      <c r="D21" s="22" t="s">
        <v>9</v>
      </c>
      <c r="E21" s="67">
        <v>60.2</v>
      </c>
      <c r="F21" s="77"/>
      <c r="G21" s="77"/>
      <c r="H21" s="77"/>
      <c r="I21" s="77"/>
      <c r="J21" s="120">
        <f>E21+F21+G21+H21+I21</f>
        <v>60.2</v>
      </c>
      <c r="K21" s="14" t="s">
        <v>10</v>
      </c>
    </row>
    <row r="22" spans="1:11" ht="42.75" customHeight="1" x14ac:dyDescent="0.2">
      <c r="A22" s="78" t="s">
        <v>161</v>
      </c>
      <c r="B22" s="10" t="s">
        <v>155</v>
      </c>
      <c r="C22" s="50">
        <v>2020</v>
      </c>
      <c r="D22" s="77" t="s">
        <v>9</v>
      </c>
      <c r="E22" s="73">
        <v>5.0350000000000001</v>
      </c>
      <c r="F22" s="42"/>
      <c r="G22" s="42"/>
      <c r="H22" s="42"/>
      <c r="I22" s="42"/>
      <c r="J22" s="51">
        <f>SUM(E22:I22)</f>
        <v>5.0350000000000001</v>
      </c>
      <c r="K22" s="14" t="s">
        <v>10</v>
      </c>
    </row>
    <row r="23" spans="1:11" ht="17.25" customHeight="1" x14ac:dyDescent="0.2">
      <c r="A23" s="160"/>
      <c r="B23" s="161"/>
      <c r="C23" s="161"/>
      <c r="D23" s="161"/>
      <c r="E23" s="161"/>
      <c r="F23" s="161"/>
      <c r="G23" s="161"/>
      <c r="H23" s="161"/>
      <c r="I23" s="161"/>
      <c r="J23" s="161"/>
      <c r="K23" s="162"/>
    </row>
    <row r="24" spans="1:11" ht="32.25" customHeight="1" x14ac:dyDescent="0.2">
      <c r="A24" s="174" t="s">
        <v>12</v>
      </c>
      <c r="B24" s="139"/>
      <c r="C24" s="144" t="s">
        <v>47</v>
      </c>
      <c r="D24" s="144" t="s">
        <v>9</v>
      </c>
      <c r="E24" s="105">
        <f>E25+E26</f>
        <v>997.82287999999994</v>
      </c>
      <c r="F24" s="105">
        <f>F25+F26</f>
        <v>3761.3564900000001</v>
      </c>
      <c r="G24" s="105">
        <f>G25+G26</f>
        <v>1288.7170000000001</v>
      </c>
      <c r="H24" s="105">
        <f>H25+H26</f>
        <v>3010</v>
      </c>
      <c r="I24" s="105">
        <f>I25+I26</f>
        <v>4120</v>
      </c>
      <c r="J24" s="105">
        <f>E24+F24+G24+H24+I24</f>
        <v>13177.89637</v>
      </c>
      <c r="K24" s="112" t="s">
        <v>14</v>
      </c>
    </row>
    <row r="25" spans="1:11" ht="30" customHeight="1" x14ac:dyDescent="0.2">
      <c r="A25" s="175"/>
      <c r="B25" s="176"/>
      <c r="C25" s="145"/>
      <c r="D25" s="145"/>
      <c r="E25" s="105">
        <v>0</v>
      </c>
      <c r="F25" s="105">
        <v>0</v>
      </c>
      <c r="G25" s="105">
        <v>0</v>
      </c>
      <c r="H25" s="105">
        <v>0</v>
      </c>
      <c r="I25" s="105">
        <v>0</v>
      </c>
      <c r="J25" s="105">
        <f>E25+F25+G25+H25+I25</f>
        <v>0</v>
      </c>
      <c r="K25" s="113" t="s">
        <v>15</v>
      </c>
    </row>
    <row r="26" spans="1:11" ht="31.5" customHeight="1" x14ac:dyDescent="0.2">
      <c r="A26" s="177"/>
      <c r="B26" s="178"/>
      <c r="C26" s="153"/>
      <c r="D26" s="153"/>
      <c r="E26" s="105">
        <f>SUM(E27:E80)</f>
        <v>997.82287999999994</v>
      </c>
      <c r="F26" s="109">
        <f>SUM(F27:F80)</f>
        <v>3761.3564900000001</v>
      </c>
      <c r="G26" s="105">
        <f>SUM(G27:G80)</f>
        <v>1288.7170000000001</v>
      </c>
      <c r="H26" s="105">
        <f>SUM(H27:H80)</f>
        <v>3010</v>
      </c>
      <c r="I26" s="105">
        <f t="shared" ref="I26" si="1">SUM(I27:I80)</f>
        <v>4120</v>
      </c>
      <c r="J26" s="105">
        <f>SUM(J27:J80)</f>
        <v>13177.89637</v>
      </c>
      <c r="K26" s="116" t="s">
        <v>16</v>
      </c>
    </row>
    <row r="27" spans="1:11" ht="52.5" customHeight="1" x14ac:dyDescent="0.2">
      <c r="A27" s="31" t="s">
        <v>20</v>
      </c>
      <c r="B27" s="24" t="s">
        <v>181</v>
      </c>
      <c r="C27" s="40">
        <v>2022</v>
      </c>
      <c r="D27" s="35" t="s">
        <v>9</v>
      </c>
      <c r="E27" s="40"/>
      <c r="F27" s="40"/>
      <c r="G27" s="40">
        <v>0</v>
      </c>
      <c r="H27" s="40"/>
      <c r="I27" s="40"/>
      <c r="J27" s="39">
        <f t="shared" ref="J27:J70" si="2">SUM(E27:I27)</f>
        <v>0</v>
      </c>
      <c r="K27" s="37" t="s">
        <v>10</v>
      </c>
    </row>
    <row r="28" spans="1:11" ht="68.25" customHeight="1" x14ac:dyDescent="0.2">
      <c r="A28" s="31" t="s">
        <v>21</v>
      </c>
      <c r="B28" s="27" t="s">
        <v>182</v>
      </c>
      <c r="C28" s="40">
        <v>2022</v>
      </c>
      <c r="D28" s="35" t="s">
        <v>9</v>
      </c>
      <c r="E28" s="40"/>
      <c r="F28" s="40"/>
      <c r="G28" s="40">
        <v>20</v>
      </c>
      <c r="H28" s="40"/>
      <c r="I28" s="40"/>
      <c r="J28" s="39">
        <f t="shared" si="2"/>
        <v>20</v>
      </c>
      <c r="K28" s="37" t="s">
        <v>10</v>
      </c>
    </row>
    <row r="29" spans="1:11" ht="48.75" customHeight="1" x14ac:dyDescent="0.2">
      <c r="A29" s="31" t="s">
        <v>22</v>
      </c>
      <c r="B29" s="27" t="s">
        <v>136</v>
      </c>
      <c r="C29" s="40">
        <v>2022</v>
      </c>
      <c r="D29" s="60" t="s">
        <v>9</v>
      </c>
      <c r="E29" s="40"/>
      <c r="F29" s="40"/>
      <c r="G29" s="40">
        <v>0</v>
      </c>
      <c r="H29" s="40"/>
      <c r="I29" s="40"/>
      <c r="J29" s="39">
        <f t="shared" si="2"/>
        <v>0</v>
      </c>
      <c r="K29" s="37" t="s">
        <v>10</v>
      </c>
    </row>
    <row r="30" spans="1:11" ht="58.5" customHeight="1" x14ac:dyDescent="0.2">
      <c r="A30" s="31" t="s">
        <v>23</v>
      </c>
      <c r="B30" s="27" t="s">
        <v>137</v>
      </c>
      <c r="C30" s="40">
        <v>2022</v>
      </c>
      <c r="D30" s="60" t="s">
        <v>9</v>
      </c>
      <c r="E30" s="40"/>
      <c r="F30" s="40"/>
      <c r="G30" s="40">
        <v>50</v>
      </c>
      <c r="H30" s="40"/>
      <c r="I30" s="40"/>
      <c r="J30" s="39">
        <f t="shared" si="2"/>
        <v>50</v>
      </c>
      <c r="K30" s="37" t="s">
        <v>10</v>
      </c>
    </row>
    <row r="31" spans="1:11" ht="69" customHeight="1" x14ac:dyDescent="0.2">
      <c r="A31" s="31" t="s">
        <v>24</v>
      </c>
      <c r="B31" s="24" t="s">
        <v>183</v>
      </c>
      <c r="C31" s="40">
        <v>2023</v>
      </c>
      <c r="D31" s="7" t="s">
        <v>9</v>
      </c>
      <c r="E31" s="7"/>
      <c r="F31" s="7"/>
      <c r="G31" s="7"/>
      <c r="H31" s="7">
        <v>400</v>
      </c>
      <c r="I31" s="7"/>
      <c r="J31" s="9">
        <f t="shared" si="2"/>
        <v>400</v>
      </c>
      <c r="K31" s="37" t="s">
        <v>10</v>
      </c>
    </row>
    <row r="32" spans="1:11" ht="58.5" customHeight="1" x14ac:dyDescent="0.2">
      <c r="A32" s="31" t="s">
        <v>25</v>
      </c>
      <c r="B32" s="24" t="s">
        <v>138</v>
      </c>
      <c r="C32" s="40">
        <v>2023</v>
      </c>
      <c r="D32" s="7" t="s">
        <v>9</v>
      </c>
      <c r="E32" s="7"/>
      <c r="F32" s="7"/>
      <c r="G32" s="7"/>
      <c r="H32" s="7">
        <v>400</v>
      </c>
      <c r="I32" s="7"/>
      <c r="J32" s="9">
        <f t="shared" si="2"/>
        <v>400</v>
      </c>
      <c r="K32" s="14" t="s">
        <v>10</v>
      </c>
    </row>
    <row r="33" spans="1:11" ht="66" customHeight="1" x14ac:dyDescent="0.2">
      <c r="A33" s="31" t="s">
        <v>26</v>
      </c>
      <c r="B33" s="24" t="s">
        <v>184</v>
      </c>
      <c r="C33" s="40">
        <v>2023</v>
      </c>
      <c r="D33" s="7" t="s">
        <v>9</v>
      </c>
      <c r="E33" s="7"/>
      <c r="F33" s="7"/>
      <c r="G33" s="7"/>
      <c r="H33" s="7">
        <v>50</v>
      </c>
      <c r="I33" s="7"/>
      <c r="J33" s="9">
        <f t="shared" si="2"/>
        <v>50</v>
      </c>
      <c r="K33" s="14" t="s">
        <v>10</v>
      </c>
    </row>
    <row r="34" spans="1:11" ht="71.25" customHeight="1" x14ac:dyDescent="0.2">
      <c r="A34" s="31" t="s">
        <v>27</v>
      </c>
      <c r="B34" s="24" t="s">
        <v>139</v>
      </c>
      <c r="C34" s="40">
        <v>2023</v>
      </c>
      <c r="D34" s="7" t="s">
        <v>9</v>
      </c>
      <c r="E34" s="7"/>
      <c r="F34" s="7"/>
      <c r="G34" s="7"/>
      <c r="H34" s="7">
        <v>50</v>
      </c>
      <c r="I34" s="7"/>
      <c r="J34" s="9">
        <f t="shared" si="2"/>
        <v>50</v>
      </c>
      <c r="K34" s="14" t="s">
        <v>10</v>
      </c>
    </row>
    <row r="35" spans="1:11" ht="66" customHeight="1" x14ac:dyDescent="0.2">
      <c r="A35" s="54" t="s">
        <v>28</v>
      </c>
      <c r="B35" s="24" t="s">
        <v>130</v>
      </c>
      <c r="C35" s="81">
        <v>2022</v>
      </c>
      <c r="D35" s="7" t="s">
        <v>9</v>
      </c>
      <c r="E35" s="7"/>
      <c r="F35" s="58"/>
      <c r="G35" s="7">
        <v>0</v>
      </c>
      <c r="H35" s="7"/>
      <c r="I35" s="7"/>
      <c r="J35" s="9">
        <f t="shared" si="2"/>
        <v>0</v>
      </c>
      <c r="K35" s="14" t="s">
        <v>10</v>
      </c>
    </row>
    <row r="36" spans="1:11" ht="68.25" customHeight="1" x14ac:dyDescent="0.2">
      <c r="A36" s="54" t="s">
        <v>29</v>
      </c>
      <c r="B36" s="27" t="s">
        <v>51</v>
      </c>
      <c r="C36" s="81">
        <v>2022</v>
      </c>
      <c r="D36" s="7" t="s">
        <v>9</v>
      </c>
      <c r="E36" s="7"/>
      <c r="F36" s="7"/>
      <c r="G36" s="7">
        <v>20</v>
      </c>
      <c r="H36" s="7"/>
      <c r="I36" s="7"/>
      <c r="J36" s="9">
        <f t="shared" si="2"/>
        <v>20</v>
      </c>
      <c r="K36" s="14" t="s">
        <v>10</v>
      </c>
    </row>
    <row r="37" spans="1:11" ht="59.25" customHeight="1" x14ac:dyDescent="0.2">
      <c r="A37" s="54" t="s">
        <v>30</v>
      </c>
      <c r="B37" s="24" t="s">
        <v>185</v>
      </c>
      <c r="C37" s="81">
        <v>2022</v>
      </c>
      <c r="D37" s="41" t="s">
        <v>9</v>
      </c>
      <c r="E37" s="41"/>
      <c r="F37" s="41"/>
      <c r="G37" s="41">
        <v>0</v>
      </c>
      <c r="H37" s="41"/>
      <c r="I37" s="41"/>
      <c r="J37" s="9">
        <f t="shared" si="2"/>
        <v>0</v>
      </c>
      <c r="K37" s="14" t="s">
        <v>10</v>
      </c>
    </row>
    <row r="38" spans="1:11" ht="68.25" customHeight="1" x14ac:dyDescent="0.2">
      <c r="A38" s="54" t="s">
        <v>31</v>
      </c>
      <c r="B38" s="27" t="s">
        <v>186</v>
      </c>
      <c r="C38" s="81">
        <v>2022</v>
      </c>
      <c r="D38" s="41" t="s">
        <v>9</v>
      </c>
      <c r="E38" s="41"/>
      <c r="F38" s="41"/>
      <c r="G38" s="41">
        <v>20</v>
      </c>
      <c r="H38" s="41"/>
      <c r="I38" s="41"/>
      <c r="J38" s="9">
        <f t="shared" si="2"/>
        <v>20</v>
      </c>
      <c r="K38" s="14" t="s">
        <v>10</v>
      </c>
    </row>
    <row r="39" spans="1:11" ht="66" customHeight="1" x14ac:dyDescent="0.2">
      <c r="A39" s="54" t="s">
        <v>108</v>
      </c>
      <c r="B39" s="24" t="s">
        <v>187</v>
      </c>
      <c r="C39" s="60">
        <v>2023</v>
      </c>
      <c r="D39" s="60" t="s">
        <v>9</v>
      </c>
      <c r="E39" s="60"/>
      <c r="F39" s="60"/>
      <c r="G39" s="60"/>
      <c r="H39" s="60">
        <v>500</v>
      </c>
      <c r="I39" s="60"/>
      <c r="J39" s="9">
        <f t="shared" si="2"/>
        <v>500</v>
      </c>
      <c r="K39" s="14" t="s">
        <v>10</v>
      </c>
    </row>
    <row r="40" spans="1:11" ht="67.5" customHeight="1" x14ac:dyDescent="0.2">
      <c r="A40" s="54" t="s">
        <v>32</v>
      </c>
      <c r="B40" s="24" t="s">
        <v>188</v>
      </c>
      <c r="C40" s="60">
        <v>2023</v>
      </c>
      <c r="D40" s="60" t="s">
        <v>9</v>
      </c>
      <c r="E40" s="60"/>
      <c r="F40" s="60"/>
      <c r="G40" s="60"/>
      <c r="H40" s="60">
        <v>50</v>
      </c>
      <c r="I40" s="60"/>
      <c r="J40" s="9">
        <f t="shared" si="2"/>
        <v>50</v>
      </c>
      <c r="K40" s="14" t="s">
        <v>10</v>
      </c>
    </row>
    <row r="41" spans="1:11" ht="54" customHeight="1" x14ac:dyDescent="0.2">
      <c r="A41" s="31" t="s">
        <v>33</v>
      </c>
      <c r="B41" s="24" t="s">
        <v>48</v>
      </c>
      <c r="C41" s="7">
        <v>2022</v>
      </c>
      <c r="D41" s="7" t="s">
        <v>9</v>
      </c>
      <c r="E41" s="7"/>
      <c r="F41" s="7"/>
      <c r="G41" s="62">
        <v>0</v>
      </c>
      <c r="H41" s="7"/>
      <c r="I41" s="7"/>
      <c r="J41" s="9">
        <f t="shared" si="2"/>
        <v>0</v>
      </c>
      <c r="K41" s="14" t="s">
        <v>10</v>
      </c>
    </row>
    <row r="42" spans="1:11" ht="81" customHeight="1" x14ac:dyDescent="0.2">
      <c r="A42" s="31" t="s">
        <v>92</v>
      </c>
      <c r="B42" s="24" t="s">
        <v>52</v>
      </c>
      <c r="C42" s="7">
        <v>2022</v>
      </c>
      <c r="D42" s="7" t="s">
        <v>9</v>
      </c>
      <c r="E42" s="7"/>
      <c r="F42" s="7"/>
      <c r="G42" s="62">
        <v>50</v>
      </c>
      <c r="H42" s="7"/>
      <c r="I42" s="7"/>
      <c r="J42" s="9">
        <f t="shared" si="2"/>
        <v>50</v>
      </c>
      <c r="K42" s="14" t="s">
        <v>10</v>
      </c>
    </row>
    <row r="43" spans="1:11" ht="64.5" customHeight="1" x14ac:dyDescent="0.2">
      <c r="A43" s="31" t="s">
        <v>93</v>
      </c>
      <c r="B43" s="27" t="s">
        <v>163</v>
      </c>
      <c r="C43" s="7">
        <v>2020</v>
      </c>
      <c r="D43" s="7" t="s">
        <v>9</v>
      </c>
      <c r="E43" s="57">
        <v>246.5</v>
      </c>
      <c r="F43" s="7"/>
      <c r="G43" s="7"/>
      <c r="H43" s="7"/>
      <c r="I43" s="7"/>
      <c r="J43" s="9">
        <f t="shared" si="2"/>
        <v>246.5</v>
      </c>
      <c r="K43" s="14" t="s">
        <v>10</v>
      </c>
    </row>
    <row r="44" spans="1:11" ht="54.75" customHeight="1" x14ac:dyDescent="0.2">
      <c r="A44" s="31" t="s">
        <v>94</v>
      </c>
      <c r="B44" s="27" t="s">
        <v>53</v>
      </c>
      <c r="C44" s="7">
        <v>2023</v>
      </c>
      <c r="D44" s="7" t="s">
        <v>9</v>
      </c>
      <c r="E44" s="7"/>
      <c r="F44" s="7"/>
      <c r="G44" s="7"/>
      <c r="H44" s="7">
        <v>400</v>
      </c>
      <c r="I44" s="7"/>
      <c r="J44" s="9">
        <f t="shared" si="2"/>
        <v>400</v>
      </c>
      <c r="K44" s="14" t="s">
        <v>10</v>
      </c>
    </row>
    <row r="45" spans="1:11" ht="42" customHeight="1" x14ac:dyDescent="0.2">
      <c r="A45" s="31" t="s">
        <v>95</v>
      </c>
      <c r="B45" s="27" t="s">
        <v>54</v>
      </c>
      <c r="C45" s="7">
        <v>2023</v>
      </c>
      <c r="D45" s="7" t="s">
        <v>9</v>
      </c>
      <c r="E45" s="7"/>
      <c r="F45" s="7"/>
      <c r="G45" s="7"/>
      <c r="H45" s="7">
        <v>400</v>
      </c>
      <c r="I45" s="7"/>
      <c r="J45" s="9">
        <f t="shared" si="2"/>
        <v>400</v>
      </c>
      <c r="K45" s="14" t="s">
        <v>10</v>
      </c>
    </row>
    <row r="46" spans="1:11" ht="40.5" customHeight="1" x14ac:dyDescent="0.2">
      <c r="A46" s="31" t="s">
        <v>96</v>
      </c>
      <c r="B46" s="24" t="s">
        <v>50</v>
      </c>
      <c r="C46" s="7">
        <v>2023</v>
      </c>
      <c r="D46" s="7" t="s">
        <v>9</v>
      </c>
      <c r="E46" s="7"/>
      <c r="F46" s="7"/>
      <c r="G46" s="7"/>
      <c r="H46" s="7">
        <v>100</v>
      </c>
      <c r="I46" s="7"/>
      <c r="J46" s="9">
        <f t="shared" si="2"/>
        <v>100</v>
      </c>
      <c r="K46" s="14" t="s">
        <v>10</v>
      </c>
    </row>
    <row r="47" spans="1:11" ht="63.75" x14ac:dyDescent="0.2">
      <c r="A47" s="31" t="s">
        <v>97</v>
      </c>
      <c r="B47" s="27" t="s">
        <v>49</v>
      </c>
      <c r="C47" s="7">
        <v>2024</v>
      </c>
      <c r="D47" s="7" t="s">
        <v>9</v>
      </c>
      <c r="E47" s="7"/>
      <c r="F47" s="7"/>
      <c r="G47" s="7"/>
      <c r="H47" s="7"/>
      <c r="I47" s="7">
        <v>500</v>
      </c>
      <c r="J47" s="9">
        <f t="shared" si="2"/>
        <v>500</v>
      </c>
      <c r="K47" s="14" t="s">
        <v>10</v>
      </c>
    </row>
    <row r="48" spans="1:11" ht="64.5" customHeight="1" x14ac:dyDescent="0.2">
      <c r="A48" s="31" t="s">
        <v>98</v>
      </c>
      <c r="B48" s="24" t="s">
        <v>55</v>
      </c>
      <c r="C48" s="7">
        <v>2023</v>
      </c>
      <c r="D48" s="7" t="s">
        <v>9</v>
      </c>
      <c r="E48" s="7"/>
      <c r="F48" s="7"/>
      <c r="G48" s="7"/>
      <c r="H48" s="7">
        <v>0</v>
      </c>
      <c r="I48" s="7"/>
      <c r="J48" s="9">
        <f t="shared" si="2"/>
        <v>0</v>
      </c>
      <c r="K48" s="14" t="s">
        <v>10</v>
      </c>
    </row>
    <row r="49" spans="1:14" ht="66.75" customHeight="1" x14ac:dyDescent="0.2">
      <c r="A49" s="31" t="s">
        <v>99</v>
      </c>
      <c r="B49" s="27" t="s">
        <v>56</v>
      </c>
      <c r="C49" s="7">
        <v>2023</v>
      </c>
      <c r="D49" s="7" t="s">
        <v>9</v>
      </c>
      <c r="E49" s="7"/>
      <c r="F49" s="7"/>
      <c r="G49" s="7"/>
      <c r="H49" s="7">
        <v>50</v>
      </c>
      <c r="I49" s="7"/>
      <c r="J49" s="9">
        <f t="shared" si="2"/>
        <v>50</v>
      </c>
      <c r="K49" s="14" t="s">
        <v>10</v>
      </c>
    </row>
    <row r="50" spans="1:14" ht="54.75" customHeight="1" x14ac:dyDescent="0.2">
      <c r="A50" s="31" t="s">
        <v>100</v>
      </c>
      <c r="B50" s="24" t="s">
        <v>57</v>
      </c>
      <c r="C50" s="7">
        <v>2024</v>
      </c>
      <c r="D50" s="7" t="s">
        <v>9</v>
      </c>
      <c r="E50" s="7"/>
      <c r="F50" s="7"/>
      <c r="G50" s="7"/>
      <c r="H50" s="7"/>
      <c r="I50" s="7">
        <v>1200</v>
      </c>
      <c r="J50" s="9">
        <f t="shared" si="2"/>
        <v>1200</v>
      </c>
      <c r="K50" s="14" t="s">
        <v>10</v>
      </c>
    </row>
    <row r="51" spans="1:14" ht="78.75" customHeight="1" x14ac:dyDescent="0.2">
      <c r="A51" s="31" t="s">
        <v>101</v>
      </c>
      <c r="B51" s="24" t="s">
        <v>58</v>
      </c>
      <c r="C51" s="7">
        <v>2024</v>
      </c>
      <c r="D51" s="7" t="s">
        <v>9</v>
      </c>
      <c r="E51" s="7"/>
      <c r="F51" s="7"/>
      <c r="G51" s="7"/>
      <c r="H51" s="7"/>
      <c r="I51" s="7">
        <v>110</v>
      </c>
      <c r="J51" s="9">
        <f t="shared" si="2"/>
        <v>110</v>
      </c>
      <c r="K51" s="14" t="s">
        <v>10</v>
      </c>
    </row>
    <row r="52" spans="1:14" ht="52.5" customHeight="1" x14ac:dyDescent="0.2">
      <c r="A52" s="31" t="s">
        <v>102</v>
      </c>
      <c r="B52" s="24" t="s">
        <v>84</v>
      </c>
      <c r="C52" s="7">
        <v>2023</v>
      </c>
      <c r="D52" s="7" t="s">
        <v>9</v>
      </c>
      <c r="E52" s="7"/>
      <c r="F52" s="7"/>
      <c r="G52" s="7"/>
      <c r="H52" s="7">
        <v>100</v>
      </c>
      <c r="I52" s="7"/>
      <c r="J52" s="9">
        <f t="shared" si="2"/>
        <v>100</v>
      </c>
      <c r="K52" s="14" t="s">
        <v>10</v>
      </c>
      <c r="N52" s="34"/>
    </row>
    <row r="53" spans="1:14" ht="63.75" x14ac:dyDescent="0.2">
      <c r="A53" s="31" t="s">
        <v>103</v>
      </c>
      <c r="B53" s="24" t="s">
        <v>85</v>
      </c>
      <c r="C53" s="7">
        <v>2023</v>
      </c>
      <c r="D53" s="7" t="s">
        <v>9</v>
      </c>
      <c r="E53" s="7"/>
      <c r="F53" s="7"/>
      <c r="G53" s="7"/>
      <c r="H53" s="7">
        <v>50</v>
      </c>
      <c r="I53" s="7"/>
      <c r="J53" s="9">
        <f t="shared" si="2"/>
        <v>50</v>
      </c>
      <c r="K53" s="14" t="s">
        <v>10</v>
      </c>
      <c r="N53" s="34"/>
    </row>
    <row r="54" spans="1:14" ht="54" customHeight="1" x14ac:dyDescent="0.2">
      <c r="A54" s="31" t="s">
        <v>104</v>
      </c>
      <c r="B54" s="27" t="s">
        <v>83</v>
      </c>
      <c r="C54" s="7">
        <v>2024</v>
      </c>
      <c r="D54" s="7" t="s">
        <v>9</v>
      </c>
      <c r="E54" s="7"/>
      <c r="F54" s="7"/>
      <c r="G54" s="7"/>
      <c r="H54" s="7"/>
      <c r="I54" s="7">
        <v>1200</v>
      </c>
      <c r="J54" s="9">
        <f t="shared" si="2"/>
        <v>1200</v>
      </c>
      <c r="K54" s="14" t="s">
        <v>10</v>
      </c>
      <c r="N54" s="32"/>
    </row>
    <row r="55" spans="1:14" ht="66" customHeight="1" x14ac:dyDescent="0.2">
      <c r="A55" s="31" t="s">
        <v>105</v>
      </c>
      <c r="B55" s="24" t="s">
        <v>86</v>
      </c>
      <c r="C55" s="7">
        <v>2024</v>
      </c>
      <c r="D55" s="7" t="s">
        <v>9</v>
      </c>
      <c r="E55" s="7"/>
      <c r="F55" s="7"/>
      <c r="G55" s="7"/>
      <c r="H55" s="7"/>
      <c r="I55" s="7">
        <v>110</v>
      </c>
      <c r="J55" s="9">
        <f t="shared" si="2"/>
        <v>110</v>
      </c>
      <c r="K55" s="14" t="s">
        <v>10</v>
      </c>
      <c r="N55" s="32"/>
    </row>
    <row r="56" spans="1:14" ht="54.75" customHeight="1" x14ac:dyDescent="0.2">
      <c r="A56" s="31" t="s">
        <v>63</v>
      </c>
      <c r="B56" s="27" t="s">
        <v>59</v>
      </c>
      <c r="C56" s="7">
        <v>2020</v>
      </c>
      <c r="D56" s="7" t="s">
        <v>9</v>
      </c>
      <c r="E56" s="57">
        <v>254</v>
      </c>
      <c r="F56" s="7"/>
      <c r="G56" s="7"/>
      <c r="H56" s="7"/>
      <c r="I56" s="7"/>
      <c r="J56" s="9">
        <f t="shared" si="2"/>
        <v>254</v>
      </c>
      <c r="K56" s="14" t="s">
        <v>10</v>
      </c>
      <c r="N56" s="33"/>
    </row>
    <row r="57" spans="1:14" ht="66" customHeight="1" x14ac:dyDescent="0.2">
      <c r="A57" s="31" t="s">
        <v>64</v>
      </c>
      <c r="B57" s="27" t="s">
        <v>60</v>
      </c>
      <c r="C57" s="7">
        <v>2022</v>
      </c>
      <c r="D57" s="7" t="s">
        <v>9</v>
      </c>
      <c r="E57" s="7"/>
      <c r="F57" s="7"/>
      <c r="G57" s="7">
        <v>250</v>
      </c>
      <c r="H57" s="7"/>
      <c r="I57" s="7"/>
      <c r="J57" s="9">
        <f t="shared" si="2"/>
        <v>250</v>
      </c>
      <c r="K57" s="14" t="s">
        <v>10</v>
      </c>
    </row>
    <row r="58" spans="1:14" ht="65.25" customHeight="1" x14ac:dyDescent="0.2">
      <c r="A58" s="31" t="s">
        <v>65</v>
      </c>
      <c r="B58" s="27" t="s">
        <v>82</v>
      </c>
      <c r="C58" s="7">
        <v>2022</v>
      </c>
      <c r="D58" s="7" t="s">
        <v>9</v>
      </c>
      <c r="E58" s="7"/>
      <c r="F58" s="7"/>
      <c r="G58" s="7">
        <v>378.71699999999998</v>
      </c>
      <c r="H58" s="7"/>
      <c r="I58" s="7"/>
      <c r="J58" s="9">
        <f t="shared" si="2"/>
        <v>378.71699999999998</v>
      </c>
      <c r="K58" s="14" t="s">
        <v>10</v>
      </c>
    </row>
    <row r="59" spans="1:14" ht="66" customHeight="1" x14ac:dyDescent="0.2">
      <c r="A59" s="31" t="s">
        <v>66</v>
      </c>
      <c r="B59" s="10" t="s">
        <v>61</v>
      </c>
      <c r="C59" s="7">
        <v>2022</v>
      </c>
      <c r="D59" s="7" t="s">
        <v>9</v>
      </c>
      <c r="E59" s="7"/>
      <c r="F59" s="7"/>
      <c r="G59" s="7">
        <v>250</v>
      </c>
      <c r="H59" s="7"/>
      <c r="I59" s="7"/>
      <c r="J59" s="9">
        <f t="shared" si="2"/>
        <v>250</v>
      </c>
      <c r="K59" s="14" t="s">
        <v>10</v>
      </c>
    </row>
    <row r="60" spans="1:14" ht="66.75" customHeight="1" x14ac:dyDescent="0.2">
      <c r="A60" s="31" t="s">
        <v>67</v>
      </c>
      <c r="B60" s="10" t="s">
        <v>140</v>
      </c>
      <c r="C60" s="30">
        <v>2022</v>
      </c>
      <c r="D60" s="30" t="s">
        <v>135</v>
      </c>
      <c r="E60" s="30"/>
      <c r="F60" s="30"/>
      <c r="G60" s="30">
        <v>250</v>
      </c>
      <c r="H60" s="30"/>
      <c r="I60" s="30"/>
      <c r="J60" s="9">
        <f t="shared" si="2"/>
        <v>250</v>
      </c>
      <c r="K60" s="14" t="s">
        <v>10</v>
      </c>
    </row>
    <row r="61" spans="1:14" ht="38.25" x14ac:dyDescent="0.2">
      <c r="A61" s="31" t="s">
        <v>68</v>
      </c>
      <c r="B61" s="8" t="s">
        <v>81</v>
      </c>
      <c r="C61" s="30">
        <v>2024</v>
      </c>
      <c r="D61" s="30" t="s">
        <v>9</v>
      </c>
      <c r="E61" s="30"/>
      <c r="F61" s="30"/>
      <c r="G61" s="30"/>
      <c r="H61" s="30"/>
      <c r="I61" s="30">
        <v>500</v>
      </c>
      <c r="J61" s="9">
        <f t="shared" si="2"/>
        <v>500</v>
      </c>
      <c r="K61" s="14" t="s">
        <v>10</v>
      </c>
    </row>
    <row r="62" spans="1:14" ht="38.25" x14ac:dyDescent="0.2">
      <c r="A62" s="31" t="s">
        <v>69</v>
      </c>
      <c r="B62" s="8" t="s">
        <v>62</v>
      </c>
      <c r="C62" s="7">
        <v>2024</v>
      </c>
      <c r="D62" s="7" t="s">
        <v>9</v>
      </c>
      <c r="E62" s="7"/>
      <c r="F62" s="7"/>
      <c r="G62" s="7"/>
      <c r="H62" s="7"/>
      <c r="I62" s="7">
        <v>500</v>
      </c>
      <c r="J62" s="9">
        <f t="shared" si="2"/>
        <v>500</v>
      </c>
      <c r="K62" s="14" t="s">
        <v>10</v>
      </c>
    </row>
    <row r="63" spans="1:14" ht="75" customHeight="1" x14ac:dyDescent="0.2">
      <c r="A63" s="31" t="s">
        <v>70</v>
      </c>
      <c r="B63" s="8" t="s">
        <v>128</v>
      </c>
      <c r="C63" s="55">
        <v>2020</v>
      </c>
      <c r="D63" s="55" t="s">
        <v>9</v>
      </c>
      <c r="E63" s="57">
        <v>77.400000000000006</v>
      </c>
      <c r="F63" s="55"/>
      <c r="G63" s="55"/>
      <c r="H63" s="55"/>
      <c r="I63" s="55"/>
      <c r="J63" s="9">
        <f t="shared" si="2"/>
        <v>77.400000000000006</v>
      </c>
      <c r="K63" s="14" t="s">
        <v>10</v>
      </c>
    </row>
    <row r="64" spans="1:14" ht="51.75" customHeight="1" x14ac:dyDescent="0.2">
      <c r="A64" s="54" t="s">
        <v>71</v>
      </c>
      <c r="B64" s="10" t="s">
        <v>42</v>
      </c>
      <c r="C64" s="7">
        <v>2023</v>
      </c>
      <c r="D64" s="7" t="s">
        <v>9</v>
      </c>
      <c r="E64" s="7"/>
      <c r="F64" s="7"/>
      <c r="G64" s="7"/>
      <c r="H64" s="7">
        <v>460</v>
      </c>
      <c r="I64" s="7"/>
      <c r="J64" s="9">
        <f t="shared" si="2"/>
        <v>460</v>
      </c>
      <c r="K64" s="14" t="s">
        <v>10</v>
      </c>
    </row>
    <row r="65" spans="1:11" ht="57.75" customHeight="1" x14ac:dyDescent="0.2">
      <c r="A65" s="54" t="s">
        <v>72</v>
      </c>
      <c r="B65" s="10" t="s">
        <v>134</v>
      </c>
      <c r="C65" s="60">
        <v>2022</v>
      </c>
      <c r="D65" s="60" t="s">
        <v>149</v>
      </c>
      <c r="E65" s="60"/>
      <c r="F65" s="60"/>
      <c r="G65" s="60">
        <v>0</v>
      </c>
      <c r="H65" s="60"/>
      <c r="I65" s="60"/>
      <c r="J65" s="9">
        <f t="shared" si="2"/>
        <v>0</v>
      </c>
      <c r="K65" s="14" t="s">
        <v>16</v>
      </c>
    </row>
    <row r="66" spans="1:11" ht="43.5" customHeight="1" x14ac:dyDescent="0.2">
      <c r="A66" s="54" t="s">
        <v>73</v>
      </c>
      <c r="B66" s="10" t="s">
        <v>132</v>
      </c>
      <c r="C66" s="60">
        <v>2022</v>
      </c>
      <c r="D66" s="60" t="s">
        <v>133</v>
      </c>
      <c r="E66" s="60"/>
      <c r="F66" s="60"/>
      <c r="G66" s="60">
        <v>0</v>
      </c>
      <c r="H66" s="60"/>
      <c r="I66" s="60"/>
      <c r="J66" s="9">
        <f t="shared" si="2"/>
        <v>0</v>
      </c>
      <c r="K66" s="14" t="s">
        <v>10</v>
      </c>
    </row>
    <row r="67" spans="1:11" ht="39.75" customHeight="1" x14ac:dyDescent="0.2">
      <c r="A67" s="31" t="s">
        <v>74</v>
      </c>
      <c r="B67" s="10" t="s">
        <v>123</v>
      </c>
      <c r="C67" s="52">
        <v>2020</v>
      </c>
      <c r="D67" s="53" t="s">
        <v>127</v>
      </c>
      <c r="E67" s="57">
        <v>82.551000000000002</v>
      </c>
      <c r="F67" s="52"/>
      <c r="G67" s="52"/>
      <c r="H67" s="52"/>
      <c r="I67" s="52"/>
      <c r="J67" s="9">
        <f t="shared" si="2"/>
        <v>82.551000000000002</v>
      </c>
      <c r="K67" s="14" t="s">
        <v>10</v>
      </c>
    </row>
    <row r="68" spans="1:11" ht="41.25" customHeight="1" x14ac:dyDescent="0.2">
      <c r="A68" s="31" t="s">
        <v>75</v>
      </c>
      <c r="B68" s="10" t="s">
        <v>124</v>
      </c>
      <c r="C68" s="52">
        <v>2020</v>
      </c>
      <c r="D68" s="53" t="s">
        <v>127</v>
      </c>
      <c r="E68" s="57">
        <v>177.19499999999999</v>
      </c>
      <c r="F68" s="52"/>
      <c r="G68" s="52"/>
      <c r="H68" s="52"/>
      <c r="I68" s="52"/>
      <c r="J68" s="9">
        <f t="shared" si="2"/>
        <v>177.19499999999999</v>
      </c>
      <c r="K68" s="14" t="s">
        <v>10</v>
      </c>
    </row>
    <row r="69" spans="1:11" ht="55.5" customHeight="1" x14ac:dyDescent="0.2">
      <c r="A69" s="31" t="s">
        <v>76</v>
      </c>
      <c r="B69" s="53" t="s">
        <v>148</v>
      </c>
      <c r="C69" s="52">
        <v>2020</v>
      </c>
      <c r="D69" s="64" t="s">
        <v>126</v>
      </c>
      <c r="E69" s="57">
        <v>27.091999999999999</v>
      </c>
      <c r="F69" s="52"/>
      <c r="G69" s="52"/>
      <c r="H69" s="52"/>
      <c r="I69" s="52"/>
      <c r="J69" s="9">
        <f t="shared" si="2"/>
        <v>27.091999999999999</v>
      </c>
      <c r="K69" s="14" t="s">
        <v>10</v>
      </c>
    </row>
    <row r="70" spans="1:11" ht="55.5" customHeight="1" x14ac:dyDescent="0.2">
      <c r="A70" s="31" t="s">
        <v>77</v>
      </c>
      <c r="B70" s="53" t="s">
        <v>125</v>
      </c>
      <c r="C70" s="64">
        <v>2020</v>
      </c>
      <c r="D70" s="64" t="s">
        <v>126</v>
      </c>
      <c r="E70" s="57">
        <v>5.601</v>
      </c>
      <c r="F70" s="42"/>
      <c r="G70" s="42"/>
      <c r="H70" s="42"/>
      <c r="I70" s="42"/>
      <c r="J70" s="9">
        <f t="shared" si="2"/>
        <v>5.601</v>
      </c>
      <c r="K70" s="14" t="s">
        <v>10</v>
      </c>
    </row>
    <row r="71" spans="1:11" ht="47.25" customHeight="1" x14ac:dyDescent="0.2">
      <c r="A71" s="82" t="s">
        <v>78</v>
      </c>
      <c r="B71" s="56" t="s">
        <v>153</v>
      </c>
      <c r="C71" s="50">
        <v>2020</v>
      </c>
      <c r="D71" s="65" t="s">
        <v>9</v>
      </c>
      <c r="E71" s="69">
        <v>14.92483</v>
      </c>
      <c r="F71" s="66"/>
      <c r="G71" s="50"/>
      <c r="H71" s="65"/>
      <c r="I71" s="66"/>
      <c r="J71" s="51">
        <f t="shared" ref="J71:J79" si="3">SUM(E71:I71)</f>
        <v>14.92483</v>
      </c>
      <c r="K71" s="14" t="s">
        <v>10</v>
      </c>
    </row>
    <row r="72" spans="1:11" ht="66.75" customHeight="1" x14ac:dyDescent="0.2">
      <c r="A72" s="82" t="s">
        <v>79</v>
      </c>
      <c r="B72" s="10" t="s">
        <v>158</v>
      </c>
      <c r="C72" s="50">
        <v>2020</v>
      </c>
      <c r="D72" s="74" t="s">
        <v>9</v>
      </c>
      <c r="E72" s="73">
        <v>1.9811099999999999</v>
      </c>
      <c r="F72" s="42"/>
      <c r="G72" s="42"/>
      <c r="H72" s="42"/>
      <c r="I72" s="42"/>
      <c r="J72" s="51">
        <f t="shared" si="3"/>
        <v>1.9811099999999999</v>
      </c>
      <c r="K72" s="14" t="s">
        <v>10</v>
      </c>
    </row>
    <row r="73" spans="1:11" ht="67.5" customHeight="1" x14ac:dyDescent="0.2">
      <c r="A73" s="82" t="s">
        <v>80</v>
      </c>
      <c r="B73" s="10" t="s">
        <v>159</v>
      </c>
      <c r="C73" s="50">
        <v>2020</v>
      </c>
      <c r="D73" s="74" t="s">
        <v>9</v>
      </c>
      <c r="E73" s="79">
        <v>10.11889</v>
      </c>
      <c r="F73" s="42"/>
      <c r="G73" s="42"/>
      <c r="H73" s="42"/>
      <c r="I73" s="42"/>
      <c r="J73" s="51">
        <f t="shared" si="3"/>
        <v>10.11889</v>
      </c>
      <c r="K73" s="14" t="s">
        <v>10</v>
      </c>
    </row>
    <row r="74" spans="1:11" ht="67.5" customHeight="1" x14ac:dyDescent="0.2">
      <c r="A74" s="83" t="s">
        <v>109</v>
      </c>
      <c r="B74" s="86" t="s">
        <v>178</v>
      </c>
      <c r="C74" s="87">
        <v>2021</v>
      </c>
      <c r="D74" s="83" t="s">
        <v>9</v>
      </c>
      <c r="E74" s="87"/>
      <c r="F74" s="87">
        <v>1</v>
      </c>
      <c r="G74" s="87"/>
      <c r="H74" s="87"/>
      <c r="I74" s="87"/>
      <c r="J74" s="51">
        <f>SUM(E74:I74)</f>
        <v>1</v>
      </c>
      <c r="K74" s="14" t="s">
        <v>10</v>
      </c>
    </row>
    <row r="75" spans="1:11" ht="55.5" customHeight="1" x14ac:dyDescent="0.2">
      <c r="A75" s="83" t="s">
        <v>110</v>
      </c>
      <c r="B75" s="88" t="s">
        <v>179</v>
      </c>
      <c r="C75" s="83">
        <v>2021</v>
      </c>
      <c r="D75" s="83" t="s">
        <v>9</v>
      </c>
      <c r="E75" s="73"/>
      <c r="F75" s="99">
        <f>9.17739+22.9861</f>
        <v>32.163490000000003</v>
      </c>
      <c r="G75" s="42"/>
      <c r="H75" s="42"/>
      <c r="I75" s="42"/>
      <c r="J75" s="100">
        <f>SUM(E75:I75)</f>
        <v>32.163490000000003</v>
      </c>
      <c r="K75" s="14" t="s">
        <v>10</v>
      </c>
    </row>
    <row r="76" spans="1:11" ht="67.5" customHeight="1" x14ac:dyDescent="0.2">
      <c r="A76" s="83" t="s">
        <v>162</v>
      </c>
      <c r="B76" s="10" t="s">
        <v>180</v>
      </c>
      <c r="C76" s="83">
        <v>2021</v>
      </c>
      <c r="D76" s="83" t="s">
        <v>9</v>
      </c>
      <c r="E76" s="73"/>
      <c r="F76" s="89">
        <v>872.99300000000005</v>
      </c>
      <c r="G76" s="42"/>
      <c r="H76" s="42"/>
      <c r="I76" s="42"/>
      <c r="J76" s="51">
        <f t="shared" si="3"/>
        <v>872.99300000000005</v>
      </c>
      <c r="K76" s="14" t="s">
        <v>10</v>
      </c>
    </row>
    <row r="77" spans="1:11" ht="110.25" customHeight="1" x14ac:dyDescent="0.2">
      <c r="A77" s="96" t="s">
        <v>192</v>
      </c>
      <c r="B77" s="10" t="s">
        <v>195</v>
      </c>
      <c r="C77" s="50">
        <v>2021</v>
      </c>
      <c r="D77" s="95" t="s">
        <v>9</v>
      </c>
      <c r="E77" s="69"/>
      <c r="F77" s="95">
        <v>2855.2</v>
      </c>
      <c r="G77" s="95"/>
      <c r="H77" s="95"/>
      <c r="I77" s="95"/>
      <c r="J77" s="51">
        <f t="shared" si="3"/>
        <v>2855.2</v>
      </c>
      <c r="K77" s="14" t="s">
        <v>10</v>
      </c>
    </row>
    <row r="78" spans="1:11" ht="69.75" customHeight="1" x14ac:dyDescent="0.2">
      <c r="A78" s="96" t="s">
        <v>193</v>
      </c>
      <c r="B78" s="10" t="s">
        <v>191</v>
      </c>
      <c r="C78" s="50">
        <v>2021</v>
      </c>
      <c r="D78" s="95" t="s">
        <v>9</v>
      </c>
      <c r="E78" s="69"/>
      <c r="F78" s="95">
        <v>0</v>
      </c>
      <c r="G78" s="95"/>
      <c r="H78" s="95"/>
      <c r="I78" s="95"/>
      <c r="J78" s="51">
        <f t="shared" si="3"/>
        <v>0</v>
      </c>
      <c r="K78" s="14" t="s">
        <v>10</v>
      </c>
    </row>
    <row r="79" spans="1:11" ht="69.75" customHeight="1" x14ac:dyDescent="0.2">
      <c r="A79" s="122" t="s">
        <v>196</v>
      </c>
      <c r="B79" s="10" t="s">
        <v>197</v>
      </c>
      <c r="C79" s="50">
        <v>2021</v>
      </c>
      <c r="D79" s="121" t="s">
        <v>9</v>
      </c>
      <c r="E79" s="69"/>
      <c r="F79" s="121">
        <v>0</v>
      </c>
      <c r="G79" s="121"/>
      <c r="H79" s="121"/>
      <c r="I79" s="121"/>
      <c r="J79" s="51">
        <f t="shared" si="3"/>
        <v>0</v>
      </c>
      <c r="K79" s="14" t="s">
        <v>10</v>
      </c>
    </row>
    <row r="80" spans="1:11" ht="56.25" customHeight="1" x14ac:dyDescent="0.2">
      <c r="A80" s="83"/>
      <c r="B80" s="10" t="s">
        <v>157</v>
      </c>
      <c r="C80" s="50">
        <v>2020</v>
      </c>
      <c r="D80" s="65" t="s">
        <v>9</v>
      </c>
      <c r="E80" s="73">
        <v>100.45905</v>
      </c>
      <c r="F80" s="42"/>
      <c r="G80" s="42"/>
      <c r="H80" s="42"/>
      <c r="I80" s="42"/>
      <c r="J80" s="51">
        <f>SUM(E80:I80)</f>
        <v>100.45905</v>
      </c>
      <c r="K80" s="14" t="s">
        <v>10</v>
      </c>
    </row>
    <row r="81" spans="1:12" ht="19.5" customHeight="1" x14ac:dyDescent="0.2">
      <c r="A81" s="160" t="s">
        <v>131</v>
      </c>
      <c r="B81" s="161"/>
      <c r="C81" s="161"/>
      <c r="D81" s="161"/>
      <c r="E81" s="161"/>
      <c r="F81" s="161"/>
      <c r="G81" s="161"/>
      <c r="H81" s="161"/>
      <c r="I81" s="161"/>
      <c r="J81" s="161"/>
      <c r="K81" s="162"/>
    </row>
    <row r="82" spans="1:12" ht="19.5" customHeight="1" x14ac:dyDescent="0.2">
      <c r="A82" s="138" t="s">
        <v>13</v>
      </c>
      <c r="B82" s="139"/>
      <c r="C82" s="144" t="s">
        <v>47</v>
      </c>
      <c r="D82" s="146" t="s">
        <v>9</v>
      </c>
      <c r="E82" s="117">
        <f>SUM(E83:E84)</f>
        <v>5074.6105900000002</v>
      </c>
      <c r="F82" s="105">
        <f>SUM(F83:F84)</f>
        <v>4358.0887600000005</v>
      </c>
      <c r="G82" s="105">
        <f>SUM(G83:G84)</f>
        <v>1559.183</v>
      </c>
      <c r="H82" s="105">
        <f>SUM(H83:H84)</f>
        <v>137.9</v>
      </c>
      <c r="I82" s="105">
        <f>SUM(I83:I84)</f>
        <v>0</v>
      </c>
      <c r="J82" s="105">
        <f>E82+F82+G82+H82+I82</f>
        <v>11129.782349999999</v>
      </c>
      <c r="K82" s="112" t="s">
        <v>14</v>
      </c>
    </row>
    <row r="83" spans="1:12" ht="27" customHeight="1" x14ac:dyDescent="0.2">
      <c r="A83" s="140"/>
      <c r="B83" s="141"/>
      <c r="C83" s="145"/>
      <c r="D83" s="146"/>
      <c r="E83" s="117">
        <f>E106+E108</f>
        <v>2812.5424700000003</v>
      </c>
      <c r="F83" s="118">
        <f>F87+F91</f>
        <v>2119.1999999999998</v>
      </c>
      <c r="G83" s="105">
        <f>G89</f>
        <v>0</v>
      </c>
      <c r="H83" s="105">
        <v>0</v>
      </c>
      <c r="I83" s="105">
        <v>0</v>
      </c>
      <c r="J83" s="108">
        <f>E83+F83+G83+H83+I83</f>
        <v>4931.7424700000001</v>
      </c>
      <c r="K83" s="113" t="s">
        <v>15</v>
      </c>
    </row>
    <row r="84" spans="1:12" ht="45" customHeight="1" x14ac:dyDescent="0.2">
      <c r="A84" s="142"/>
      <c r="B84" s="143"/>
      <c r="C84" s="153"/>
      <c r="D84" s="146"/>
      <c r="E84" s="117">
        <f>E85+E86+E105+E107+E109+E110+E111</f>
        <v>2262.0681199999999</v>
      </c>
      <c r="F84" s="105">
        <f>F92+F94+F109</f>
        <v>2238.8887600000003</v>
      </c>
      <c r="G84" s="105">
        <f>SUM(G90:G112)</f>
        <v>1559.183</v>
      </c>
      <c r="H84" s="105">
        <f>SUM(H85:H112)</f>
        <v>137.9</v>
      </c>
      <c r="I84" s="105">
        <f>SUM(I85:I108)</f>
        <v>0</v>
      </c>
      <c r="J84" s="117">
        <f>J85+J86+J88+J90+J92+J93+J94+J95+J96+J97+J98+J99+J100+J101+J102+J103+J104+J105+J107+J109+J110+J111+J112</f>
        <v>6198.0398800000003</v>
      </c>
      <c r="K84" s="116" t="s">
        <v>16</v>
      </c>
    </row>
    <row r="85" spans="1:12" ht="67.5" customHeight="1" x14ac:dyDescent="0.2">
      <c r="A85" s="15" t="s">
        <v>34</v>
      </c>
      <c r="B85" s="24" t="s">
        <v>141</v>
      </c>
      <c r="C85" s="38">
        <v>2020</v>
      </c>
      <c r="D85" s="30" t="s">
        <v>9</v>
      </c>
      <c r="E85" s="57">
        <v>20</v>
      </c>
      <c r="F85" s="30"/>
      <c r="G85" s="30"/>
      <c r="H85" s="30"/>
      <c r="I85" s="30"/>
      <c r="J85" s="9">
        <f>SUM(E85:I85)</f>
        <v>20</v>
      </c>
      <c r="K85" s="14" t="s">
        <v>10</v>
      </c>
    </row>
    <row r="86" spans="1:12" ht="79.5" customHeight="1" x14ac:dyDescent="0.2">
      <c r="A86" s="15" t="s">
        <v>35</v>
      </c>
      <c r="B86" s="24" t="s">
        <v>142</v>
      </c>
      <c r="C86" s="38">
        <v>2020</v>
      </c>
      <c r="D86" s="38" t="s">
        <v>9</v>
      </c>
      <c r="E86" s="57">
        <v>20</v>
      </c>
      <c r="F86" s="38"/>
      <c r="G86" s="38"/>
      <c r="H86" s="38"/>
      <c r="I86" s="38"/>
      <c r="J86" s="9">
        <f>E86+F86+G86+H86+I86</f>
        <v>20</v>
      </c>
      <c r="K86" s="14" t="s">
        <v>10</v>
      </c>
    </row>
    <row r="87" spans="1:12" ht="30" customHeight="1" x14ac:dyDescent="0.2">
      <c r="A87" s="187" t="s">
        <v>36</v>
      </c>
      <c r="B87" s="189" t="s">
        <v>165</v>
      </c>
      <c r="C87" s="136">
        <v>2021</v>
      </c>
      <c r="D87" s="136" t="s">
        <v>9</v>
      </c>
      <c r="E87" s="63"/>
      <c r="F87" s="63">
        <v>2119.1999999999998</v>
      </c>
      <c r="G87" s="63"/>
      <c r="H87" s="63"/>
      <c r="I87" s="63"/>
      <c r="J87" s="9">
        <f>SUM(E87:I87)</f>
        <v>2119.1999999999998</v>
      </c>
      <c r="K87" s="14" t="s">
        <v>90</v>
      </c>
    </row>
    <row r="88" spans="1:12" ht="26.25" customHeight="1" x14ac:dyDescent="0.2">
      <c r="A88" s="188"/>
      <c r="B88" s="190"/>
      <c r="C88" s="137"/>
      <c r="D88" s="137"/>
      <c r="E88" s="38"/>
      <c r="F88" s="38">
        <v>0</v>
      </c>
      <c r="G88" s="38" t="s">
        <v>131</v>
      </c>
      <c r="H88" s="38"/>
      <c r="I88" s="38"/>
      <c r="J88" s="9">
        <f t="shared" ref="J88:J103" si="4">SUM(E88:I88)</f>
        <v>0</v>
      </c>
      <c r="K88" s="14" t="s">
        <v>10</v>
      </c>
    </row>
    <row r="89" spans="1:12" ht="31.5" customHeight="1" x14ac:dyDescent="0.2">
      <c r="A89" s="191" t="s">
        <v>146</v>
      </c>
      <c r="B89" s="193" t="s">
        <v>166</v>
      </c>
      <c r="C89" s="136">
        <v>2022</v>
      </c>
      <c r="D89" s="136" t="s">
        <v>9</v>
      </c>
      <c r="E89" s="63"/>
      <c r="G89" s="63">
        <v>0</v>
      </c>
      <c r="H89" s="63"/>
      <c r="I89" s="63"/>
      <c r="J89" s="9">
        <f t="shared" si="4"/>
        <v>0</v>
      </c>
      <c r="K89" s="14" t="s">
        <v>90</v>
      </c>
    </row>
    <row r="90" spans="1:12" ht="25.5" x14ac:dyDescent="0.2">
      <c r="A90" s="192"/>
      <c r="B90" s="194"/>
      <c r="C90" s="137"/>
      <c r="D90" s="137"/>
      <c r="E90" s="63"/>
      <c r="F90" s="63"/>
      <c r="G90" s="83">
        <v>0</v>
      </c>
      <c r="H90" s="63"/>
      <c r="I90" s="63"/>
      <c r="J90" s="9">
        <f t="shared" si="4"/>
        <v>0</v>
      </c>
      <c r="K90" s="14" t="s">
        <v>16</v>
      </c>
    </row>
    <row r="91" spans="1:12" ht="27.75" customHeight="1" x14ac:dyDescent="0.2">
      <c r="A91" s="191" t="s">
        <v>37</v>
      </c>
      <c r="B91" s="189" t="s">
        <v>164</v>
      </c>
      <c r="C91" s="136">
        <v>2021</v>
      </c>
      <c r="D91" s="136" t="s">
        <v>9</v>
      </c>
      <c r="E91" s="83"/>
      <c r="F91" s="90"/>
      <c r="G91" s="83">
        <v>0</v>
      </c>
      <c r="H91" s="83"/>
      <c r="I91" s="83"/>
      <c r="J91" s="9">
        <f t="shared" si="4"/>
        <v>0</v>
      </c>
      <c r="K91" s="14" t="s">
        <v>90</v>
      </c>
      <c r="L91" s="85"/>
    </row>
    <row r="92" spans="1:12" ht="30.75" customHeight="1" x14ac:dyDescent="0.2">
      <c r="A92" s="192"/>
      <c r="B92" s="190"/>
      <c r="C92" s="137"/>
      <c r="D92" s="137"/>
      <c r="E92" s="83"/>
      <c r="F92" s="83">
        <v>20.988759999999999</v>
      </c>
      <c r="G92" s="83"/>
      <c r="H92" s="83"/>
      <c r="I92" s="83"/>
      <c r="J92" s="9">
        <f t="shared" si="4"/>
        <v>20.988759999999999</v>
      </c>
      <c r="K92" s="14" t="s">
        <v>16</v>
      </c>
      <c r="L92" s="85"/>
    </row>
    <row r="93" spans="1:12" ht="67.5" customHeight="1" x14ac:dyDescent="0.2">
      <c r="A93" s="15" t="s">
        <v>147</v>
      </c>
      <c r="B93" s="24" t="s">
        <v>167</v>
      </c>
      <c r="C93" s="63">
        <v>2022</v>
      </c>
      <c r="D93" s="63" t="s">
        <v>9</v>
      </c>
      <c r="E93" s="63"/>
      <c r="F93" s="63"/>
      <c r="G93" s="63">
        <v>42.2</v>
      </c>
      <c r="H93" s="63"/>
      <c r="I93" s="63"/>
      <c r="J93" s="9">
        <f t="shared" si="4"/>
        <v>42.2</v>
      </c>
      <c r="K93" s="14" t="s">
        <v>16</v>
      </c>
    </row>
    <row r="94" spans="1:12" ht="67.5" customHeight="1" x14ac:dyDescent="0.2">
      <c r="A94" s="15" t="s">
        <v>38</v>
      </c>
      <c r="B94" s="24" t="s">
        <v>168</v>
      </c>
      <c r="C94" s="83">
        <v>2021</v>
      </c>
      <c r="D94" s="83" t="s">
        <v>9</v>
      </c>
      <c r="E94" s="83"/>
      <c r="F94" s="83">
        <v>70</v>
      </c>
      <c r="G94" s="83"/>
      <c r="H94" s="83"/>
      <c r="I94" s="83"/>
      <c r="J94" s="9">
        <f t="shared" si="4"/>
        <v>70</v>
      </c>
      <c r="K94" s="14" t="s">
        <v>16</v>
      </c>
    </row>
    <row r="95" spans="1:12" ht="69.75" customHeight="1" x14ac:dyDescent="0.2">
      <c r="A95" s="15" t="s">
        <v>39</v>
      </c>
      <c r="B95" s="24" t="s">
        <v>169</v>
      </c>
      <c r="C95" s="60">
        <v>2022</v>
      </c>
      <c r="D95" s="60" t="s">
        <v>9</v>
      </c>
      <c r="E95" s="60"/>
      <c r="F95" s="60"/>
      <c r="G95" s="60">
        <v>20</v>
      </c>
      <c r="H95" s="60"/>
      <c r="I95" s="60"/>
      <c r="J95" s="9">
        <f t="shared" si="4"/>
        <v>20</v>
      </c>
      <c r="K95" s="14" t="s">
        <v>10</v>
      </c>
    </row>
    <row r="96" spans="1:12" ht="69" customHeight="1" x14ac:dyDescent="0.2">
      <c r="A96" s="15" t="s">
        <v>44</v>
      </c>
      <c r="B96" s="10" t="s">
        <v>170</v>
      </c>
      <c r="C96" s="30">
        <v>2022</v>
      </c>
      <c r="D96" s="30" t="s">
        <v>9</v>
      </c>
      <c r="E96" s="30"/>
      <c r="F96" s="30"/>
      <c r="G96" s="30">
        <v>20</v>
      </c>
      <c r="H96" s="30"/>
      <c r="I96" s="30"/>
      <c r="J96" s="9">
        <f t="shared" si="4"/>
        <v>20</v>
      </c>
      <c r="K96" s="14" t="s">
        <v>10</v>
      </c>
    </row>
    <row r="97" spans="1:14" ht="71.25" customHeight="1" x14ac:dyDescent="0.2">
      <c r="A97" s="15" t="s">
        <v>111</v>
      </c>
      <c r="B97" s="10" t="s">
        <v>171</v>
      </c>
      <c r="C97" s="7">
        <v>2022</v>
      </c>
      <c r="D97" s="7" t="s">
        <v>9</v>
      </c>
      <c r="E97" s="7"/>
      <c r="F97" s="30"/>
      <c r="G97" s="7">
        <v>150</v>
      </c>
      <c r="H97" s="7"/>
      <c r="I97" s="7"/>
      <c r="J97" s="9">
        <f>E97+F97+G97+H97+I97</f>
        <v>150</v>
      </c>
      <c r="K97" s="14" t="s">
        <v>10</v>
      </c>
    </row>
    <row r="98" spans="1:14" ht="78" customHeight="1" x14ac:dyDescent="0.2">
      <c r="A98" s="15" t="s">
        <v>112</v>
      </c>
      <c r="B98" s="24" t="s">
        <v>172</v>
      </c>
      <c r="C98" s="60">
        <v>2022</v>
      </c>
      <c r="D98" s="60" t="s">
        <v>9</v>
      </c>
      <c r="E98" s="60"/>
      <c r="F98" s="60"/>
      <c r="G98" s="60">
        <v>20</v>
      </c>
      <c r="H98" s="60"/>
      <c r="I98" s="60"/>
      <c r="J98" s="9">
        <f t="shared" si="4"/>
        <v>20</v>
      </c>
      <c r="K98" s="14" t="s">
        <v>10</v>
      </c>
    </row>
    <row r="99" spans="1:14" ht="80.25" customHeight="1" x14ac:dyDescent="0.2">
      <c r="A99" s="15" t="s">
        <v>113</v>
      </c>
      <c r="B99" s="10" t="s">
        <v>173</v>
      </c>
      <c r="C99" s="60">
        <v>2022</v>
      </c>
      <c r="D99" s="60" t="s">
        <v>9</v>
      </c>
      <c r="E99" s="60"/>
      <c r="F99" s="60"/>
      <c r="G99" s="60">
        <v>20</v>
      </c>
      <c r="H99" s="60"/>
      <c r="I99" s="60"/>
      <c r="J99" s="9">
        <f t="shared" si="4"/>
        <v>20</v>
      </c>
      <c r="K99" s="14" t="s">
        <v>10</v>
      </c>
    </row>
    <row r="100" spans="1:14" ht="78.75" customHeight="1" x14ac:dyDescent="0.2">
      <c r="A100" s="15" t="s">
        <v>114</v>
      </c>
      <c r="B100" s="10" t="s">
        <v>174</v>
      </c>
      <c r="C100" s="60">
        <v>2023</v>
      </c>
      <c r="D100" s="60" t="s">
        <v>9</v>
      </c>
      <c r="E100" s="60"/>
      <c r="F100" s="60"/>
      <c r="G100" s="60"/>
      <c r="H100" s="60">
        <v>70.900000000000006</v>
      </c>
      <c r="I100" s="60"/>
      <c r="J100" s="9">
        <f t="shared" si="4"/>
        <v>70.900000000000006</v>
      </c>
      <c r="K100" s="14" t="s">
        <v>10</v>
      </c>
    </row>
    <row r="101" spans="1:14" ht="71.25" customHeight="1" x14ac:dyDescent="0.2">
      <c r="A101" s="29" t="s">
        <v>116</v>
      </c>
      <c r="B101" s="36" t="s">
        <v>143</v>
      </c>
      <c r="C101" s="28">
        <v>2022</v>
      </c>
      <c r="D101" s="28" t="s">
        <v>9</v>
      </c>
      <c r="E101" s="28"/>
      <c r="F101" s="28"/>
      <c r="G101" s="28">
        <v>200</v>
      </c>
      <c r="H101" s="28"/>
      <c r="I101" s="28"/>
      <c r="J101" s="9">
        <f t="shared" si="4"/>
        <v>200</v>
      </c>
      <c r="K101" s="23" t="s">
        <v>10</v>
      </c>
    </row>
    <row r="102" spans="1:14" ht="66.75" customHeight="1" x14ac:dyDescent="0.2">
      <c r="A102" s="61" t="s">
        <v>119</v>
      </c>
      <c r="B102" s="36" t="s">
        <v>144</v>
      </c>
      <c r="C102" s="59">
        <v>2022</v>
      </c>
      <c r="D102" s="59" t="s">
        <v>9</v>
      </c>
      <c r="E102" s="59"/>
      <c r="F102" s="59"/>
      <c r="G102" s="59">
        <v>50</v>
      </c>
      <c r="H102" s="59"/>
      <c r="I102" s="59"/>
      <c r="J102" s="9">
        <f t="shared" si="4"/>
        <v>50</v>
      </c>
      <c r="K102" s="23" t="s">
        <v>10</v>
      </c>
    </row>
    <row r="103" spans="1:14" ht="58.5" customHeight="1" x14ac:dyDescent="0.2">
      <c r="A103" s="61" t="s">
        <v>122</v>
      </c>
      <c r="B103" s="36" t="s">
        <v>145</v>
      </c>
      <c r="C103" s="59">
        <v>2022</v>
      </c>
      <c r="D103" s="59" t="s">
        <v>9</v>
      </c>
      <c r="E103" s="59"/>
      <c r="F103" s="59"/>
      <c r="G103" s="59">
        <v>500</v>
      </c>
      <c r="H103" s="59"/>
      <c r="I103" s="59"/>
      <c r="J103" s="9">
        <f t="shared" si="4"/>
        <v>500</v>
      </c>
      <c r="K103" s="23" t="s">
        <v>10</v>
      </c>
    </row>
    <row r="104" spans="1:14" ht="56.25" customHeight="1" x14ac:dyDescent="0.2">
      <c r="A104" s="29" t="s">
        <v>121</v>
      </c>
      <c r="B104" s="44" t="s">
        <v>87</v>
      </c>
      <c r="C104" s="28">
        <v>2023</v>
      </c>
      <c r="D104" s="28" t="s">
        <v>9</v>
      </c>
      <c r="E104" s="28"/>
      <c r="F104" s="28"/>
      <c r="G104" s="28"/>
      <c r="H104" s="28">
        <v>67</v>
      </c>
      <c r="I104" s="28"/>
      <c r="J104" s="18">
        <f>E104+F104+G104+H104+I104</f>
        <v>67</v>
      </c>
      <c r="K104" s="23" t="s">
        <v>10</v>
      </c>
    </row>
    <row r="105" spans="1:14" ht="46.5" customHeight="1" x14ac:dyDescent="0.2">
      <c r="A105" s="125" t="s">
        <v>150</v>
      </c>
      <c r="B105" s="134" t="s">
        <v>115</v>
      </c>
      <c r="C105" s="136">
        <v>2020</v>
      </c>
      <c r="D105" s="136" t="s">
        <v>9</v>
      </c>
      <c r="E105" s="71">
        <v>0.70574999999999999</v>
      </c>
      <c r="F105" s="28"/>
      <c r="G105" s="28"/>
      <c r="H105" s="28"/>
      <c r="I105" s="28"/>
      <c r="J105" s="18">
        <f>E105+F105+G105+H105+I105</f>
        <v>0.70574999999999999</v>
      </c>
      <c r="K105" s="23" t="s">
        <v>10</v>
      </c>
    </row>
    <row r="106" spans="1:14" ht="37.5" customHeight="1" x14ac:dyDescent="0.2">
      <c r="A106" s="149"/>
      <c r="B106" s="135"/>
      <c r="C106" s="137"/>
      <c r="D106" s="137"/>
      <c r="E106" s="72">
        <f>70.575-E105</f>
        <v>69.869250000000008</v>
      </c>
      <c r="F106" s="45"/>
      <c r="G106" s="43"/>
      <c r="H106" s="43"/>
      <c r="I106" s="43"/>
      <c r="J106" s="92">
        <f>E106+F106+G106+H106+I106</f>
        <v>69.869250000000008</v>
      </c>
      <c r="K106" s="14" t="s">
        <v>90</v>
      </c>
      <c r="L106" s="12"/>
      <c r="M106" s="12"/>
      <c r="N106" s="12"/>
    </row>
    <row r="107" spans="1:14" ht="42.6" customHeight="1" x14ac:dyDescent="0.2">
      <c r="A107" s="147" t="s">
        <v>151</v>
      </c>
      <c r="B107" s="134" t="s">
        <v>117</v>
      </c>
      <c r="C107" s="148">
        <v>2020</v>
      </c>
      <c r="D107" s="148" t="s">
        <v>9</v>
      </c>
      <c r="E107" s="57">
        <v>27.703779999999998</v>
      </c>
      <c r="F107" s="43"/>
      <c r="G107" s="43"/>
      <c r="H107" s="43"/>
      <c r="I107" s="43"/>
      <c r="J107" s="9">
        <f>E107+F107+G107+H107+I107</f>
        <v>27.703779999999998</v>
      </c>
      <c r="K107" s="14" t="s">
        <v>10</v>
      </c>
      <c r="L107" s="12"/>
      <c r="M107" s="12"/>
      <c r="N107" s="12"/>
    </row>
    <row r="108" spans="1:14" ht="27.75" customHeight="1" x14ac:dyDescent="0.2">
      <c r="A108" s="147"/>
      <c r="B108" s="135"/>
      <c r="C108" s="148"/>
      <c r="D108" s="148"/>
      <c r="E108" s="69">
        <f>2770.377-E107</f>
        <v>2742.6732200000001</v>
      </c>
      <c r="F108" s="43"/>
      <c r="G108" s="43"/>
      <c r="H108" s="43"/>
      <c r="I108" s="43"/>
      <c r="J108" s="91">
        <f>E108+F108+G108+H108+I108</f>
        <v>2742.6732200000001</v>
      </c>
      <c r="K108" s="14" t="s">
        <v>90</v>
      </c>
      <c r="L108" s="12"/>
      <c r="M108" s="12"/>
      <c r="N108" s="12"/>
    </row>
    <row r="109" spans="1:14" ht="53.25" customHeight="1" x14ac:dyDescent="0.2">
      <c r="A109" s="48" t="s">
        <v>152</v>
      </c>
      <c r="B109" s="49" t="s">
        <v>120</v>
      </c>
      <c r="C109" s="50" t="s">
        <v>194</v>
      </c>
      <c r="D109" s="47" t="s">
        <v>9</v>
      </c>
      <c r="E109" s="69">
        <v>2147.931</v>
      </c>
      <c r="F109" s="98">
        <v>2147.9</v>
      </c>
      <c r="G109" s="97">
        <v>536.98299999999995</v>
      </c>
      <c r="H109" s="50"/>
      <c r="I109" s="50"/>
      <c r="J109" s="51">
        <f t="shared" ref="J109" si="5">SUM(E109:I109)</f>
        <v>4832.8140000000003</v>
      </c>
      <c r="K109" s="14" t="s">
        <v>10</v>
      </c>
      <c r="L109" s="12"/>
      <c r="M109" s="12"/>
      <c r="N109" s="12"/>
    </row>
    <row r="110" spans="1:14" ht="53.25" customHeight="1" x14ac:dyDescent="0.2">
      <c r="A110" s="75" t="s">
        <v>160</v>
      </c>
      <c r="B110" s="80" t="s">
        <v>129</v>
      </c>
      <c r="C110" s="77">
        <v>2020</v>
      </c>
      <c r="D110" s="77" t="s">
        <v>9</v>
      </c>
      <c r="E110" s="69">
        <v>6.16</v>
      </c>
      <c r="F110" s="76" t="s">
        <v>131</v>
      </c>
      <c r="G110" s="50"/>
      <c r="H110" s="77"/>
      <c r="I110" s="76"/>
      <c r="J110" s="51">
        <f>SUM(E110:I110)</f>
        <v>6.16</v>
      </c>
      <c r="K110" s="14" t="s">
        <v>10</v>
      </c>
      <c r="L110" s="12"/>
      <c r="M110" s="12"/>
      <c r="N110" s="12"/>
    </row>
    <row r="111" spans="1:14" ht="53.25" customHeight="1" x14ac:dyDescent="0.2">
      <c r="A111" s="84" t="s">
        <v>189</v>
      </c>
      <c r="B111" s="10" t="s">
        <v>154</v>
      </c>
      <c r="C111" s="50">
        <v>2020</v>
      </c>
      <c r="D111" s="83" t="s">
        <v>9</v>
      </c>
      <c r="E111" s="69">
        <v>39.567590000000003</v>
      </c>
      <c r="F111" s="83"/>
      <c r="G111" s="83"/>
      <c r="H111" s="83"/>
      <c r="I111" s="83"/>
      <c r="J111" s="51">
        <f t="shared" ref="J111:J112" si="6">SUM(E111:I111)</f>
        <v>39.567590000000003</v>
      </c>
      <c r="K111" s="14" t="s">
        <v>10</v>
      </c>
      <c r="L111" s="12"/>
      <c r="M111" s="12"/>
      <c r="N111" s="12"/>
    </row>
    <row r="112" spans="1:14" ht="53.25" customHeight="1" x14ac:dyDescent="0.2">
      <c r="A112" s="94" t="s">
        <v>190</v>
      </c>
      <c r="B112" s="10" t="s">
        <v>175</v>
      </c>
      <c r="C112" s="50">
        <v>2022</v>
      </c>
      <c r="D112" s="93" t="s">
        <v>9</v>
      </c>
      <c r="E112" s="69"/>
      <c r="F112" s="93"/>
      <c r="G112" s="93">
        <v>0</v>
      </c>
      <c r="H112" s="93"/>
      <c r="I112" s="93"/>
      <c r="J112" s="51">
        <f t="shared" si="6"/>
        <v>0</v>
      </c>
      <c r="K112" s="14" t="s">
        <v>10</v>
      </c>
      <c r="L112" s="12"/>
      <c r="M112" s="12"/>
      <c r="N112" s="12"/>
    </row>
    <row r="113" spans="1:14" ht="21.75" customHeight="1" x14ac:dyDescent="0.2">
      <c r="A113" s="184"/>
      <c r="B113" s="185"/>
      <c r="C113" s="185"/>
      <c r="D113" s="185"/>
      <c r="E113" s="185"/>
      <c r="F113" s="185"/>
      <c r="G113" s="185"/>
      <c r="H113" s="185"/>
      <c r="I113" s="185"/>
      <c r="J113" s="185"/>
      <c r="K113" s="186"/>
      <c r="L113" s="12"/>
      <c r="M113" s="12"/>
      <c r="N113" s="12"/>
    </row>
    <row r="114" spans="1:14" ht="68.25" customHeight="1" x14ac:dyDescent="0.2">
      <c r="A114" s="138" t="s">
        <v>106</v>
      </c>
      <c r="B114" s="139"/>
      <c r="C114" s="144" t="s">
        <v>47</v>
      </c>
      <c r="D114" s="146" t="s">
        <v>9</v>
      </c>
      <c r="E114" s="119">
        <f>E115+E116</f>
        <v>1464.49225</v>
      </c>
      <c r="F114" s="119">
        <f t="shared" ref="F114:I114" si="7">F115+F116</f>
        <v>1942.85475</v>
      </c>
      <c r="G114" s="119">
        <f t="shared" si="7"/>
        <v>0</v>
      </c>
      <c r="H114" s="119">
        <f t="shared" si="7"/>
        <v>0</v>
      </c>
      <c r="I114" s="119">
        <f t="shared" si="7"/>
        <v>0</v>
      </c>
      <c r="J114" s="119">
        <f>J115+J116</f>
        <v>3407.3469999999998</v>
      </c>
      <c r="K114" s="112" t="s">
        <v>14</v>
      </c>
      <c r="L114" s="12"/>
      <c r="M114" s="12"/>
      <c r="N114" s="12"/>
    </row>
    <row r="115" spans="1:14" ht="25.5" x14ac:dyDescent="0.2">
      <c r="A115" s="140"/>
      <c r="B115" s="141"/>
      <c r="C115" s="145"/>
      <c r="D115" s="146"/>
      <c r="E115" s="119">
        <v>0</v>
      </c>
      <c r="F115" s="119">
        <f>F117</f>
        <v>0</v>
      </c>
      <c r="G115" s="119">
        <v>0</v>
      </c>
      <c r="H115" s="119">
        <v>0</v>
      </c>
      <c r="I115" s="119">
        <v>0</v>
      </c>
      <c r="J115" s="119">
        <f>E115+F115+G115+H115+I115</f>
        <v>0</v>
      </c>
      <c r="K115" s="113" t="s">
        <v>15</v>
      </c>
      <c r="L115" s="12"/>
      <c r="M115" s="12"/>
      <c r="N115" s="12"/>
    </row>
    <row r="116" spans="1:14" ht="27.6" customHeight="1" thickBot="1" x14ac:dyDescent="0.25">
      <c r="A116" s="142"/>
      <c r="B116" s="143"/>
      <c r="C116" s="145"/>
      <c r="D116" s="146"/>
      <c r="E116" s="117">
        <f>SUM(E117:E118)</f>
        <v>1464.49225</v>
      </c>
      <c r="F116" s="105">
        <f>F118</f>
        <v>1942.85475</v>
      </c>
      <c r="G116" s="105">
        <v>0</v>
      </c>
      <c r="H116" s="105">
        <v>0</v>
      </c>
      <c r="I116" s="105">
        <v>0</v>
      </c>
      <c r="J116" s="117">
        <f>E116+F116+G116+H116+I116</f>
        <v>3407.3469999999998</v>
      </c>
      <c r="K116" s="116" t="s">
        <v>16</v>
      </c>
      <c r="L116" s="11"/>
      <c r="M116" s="11"/>
    </row>
    <row r="117" spans="1:14" ht="29.25" customHeight="1" x14ac:dyDescent="0.2">
      <c r="A117" s="125" t="s">
        <v>91</v>
      </c>
      <c r="B117" s="127" t="s">
        <v>156</v>
      </c>
      <c r="C117" s="123" t="s">
        <v>176</v>
      </c>
      <c r="D117" s="129" t="s">
        <v>9</v>
      </c>
      <c r="E117" s="46"/>
      <c r="F117" s="38"/>
      <c r="G117" s="38"/>
      <c r="H117" s="38"/>
      <c r="I117" s="38"/>
      <c r="J117" s="68">
        <f>F117+G117+H117+I117</f>
        <v>0</v>
      </c>
      <c r="K117" s="14" t="s">
        <v>177</v>
      </c>
      <c r="L117" s="11"/>
      <c r="M117" s="11"/>
    </row>
    <row r="118" spans="1:14" ht="33.75" customHeight="1" thickBot="1" x14ac:dyDescent="0.25">
      <c r="A118" s="126"/>
      <c r="B118" s="128"/>
      <c r="C118" s="124"/>
      <c r="D118" s="130"/>
      <c r="E118" s="46">
        <v>1464.49225</v>
      </c>
      <c r="F118" s="70">
        <v>1942.85475</v>
      </c>
      <c r="G118" s="70"/>
      <c r="H118" s="70"/>
      <c r="I118" s="70"/>
      <c r="J118" s="68">
        <f>E118+F118+G118+H118+I118</f>
        <v>3407.3469999999998</v>
      </c>
      <c r="K118" s="14" t="s">
        <v>16</v>
      </c>
      <c r="L118" s="11"/>
      <c r="M118" s="11"/>
    </row>
    <row r="119" spans="1:14" ht="14.25" x14ac:dyDescent="0.2">
      <c r="L119" s="11"/>
      <c r="M119" s="11"/>
    </row>
  </sheetData>
  <mergeCells count="51">
    <mergeCell ref="A113:K113"/>
    <mergeCell ref="A87:A88"/>
    <mergeCell ref="B87:B88"/>
    <mergeCell ref="C87:C88"/>
    <mergeCell ref="D87:D88"/>
    <mergeCell ref="A89:A90"/>
    <mergeCell ref="B89:B90"/>
    <mergeCell ref="C89:C90"/>
    <mergeCell ref="D89:D90"/>
    <mergeCell ref="A91:A92"/>
    <mergeCell ref="B91:B92"/>
    <mergeCell ref="C91:C92"/>
    <mergeCell ref="D91:D92"/>
    <mergeCell ref="H3:K4"/>
    <mergeCell ref="E10:I10"/>
    <mergeCell ref="K10:K11"/>
    <mergeCell ref="B7:I8"/>
    <mergeCell ref="C10:C11"/>
    <mergeCell ref="D10:D11"/>
    <mergeCell ref="J10:J11"/>
    <mergeCell ref="A10:A11"/>
    <mergeCell ref="B10:B11"/>
    <mergeCell ref="A82:B84"/>
    <mergeCell ref="C82:C84"/>
    <mergeCell ref="A13:B15"/>
    <mergeCell ref="C13:C15"/>
    <mergeCell ref="A23:K23"/>
    <mergeCell ref="C16:C18"/>
    <mergeCell ref="A16:B18"/>
    <mergeCell ref="D16:D18"/>
    <mergeCell ref="A81:K81"/>
    <mergeCell ref="A24:B26"/>
    <mergeCell ref="C24:C26"/>
    <mergeCell ref="D24:D26"/>
    <mergeCell ref="D82:D84"/>
    <mergeCell ref="C117:C118"/>
    <mergeCell ref="A117:A118"/>
    <mergeCell ref="B117:B118"/>
    <mergeCell ref="D117:D118"/>
    <mergeCell ref="D13:D15"/>
    <mergeCell ref="B105:B106"/>
    <mergeCell ref="C105:C106"/>
    <mergeCell ref="D105:D106"/>
    <mergeCell ref="A114:B116"/>
    <mergeCell ref="C114:C116"/>
    <mergeCell ref="D114:D116"/>
    <mergeCell ref="B107:B108"/>
    <mergeCell ref="A107:A108"/>
    <mergeCell ref="C107:C108"/>
    <mergeCell ref="D107:D108"/>
    <mergeCell ref="A105:A10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2" fitToHeight="12" orientation="landscape" r:id="rId1"/>
  <headerFooter alignWithMargins="0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Administratsiya03</cp:lastModifiedBy>
  <cp:lastPrinted>2021-12-09T02:46:05Z</cp:lastPrinted>
  <dcterms:created xsi:type="dcterms:W3CDTF">1996-10-08T23:32:33Z</dcterms:created>
  <dcterms:modified xsi:type="dcterms:W3CDTF">2021-12-09T02:58:56Z</dcterms:modified>
</cp:coreProperties>
</file>