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definedNames>
    <definedName name="Z_1DF66C55_E2CE_430C_BCA9_70442178DF40_.wvu.PrintArea" localSheetId="0">Лист1!$A$1:$C$59</definedName>
    <definedName name="Z_2C0A4400_C94E_11D5_985D_00A024D00A3D_.wvu.PrintArea" localSheetId="0">Лист1!$A$31:$C$39</definedName>
    <definedName name="Z_2C0A4400_C94E_11D5_985D_00A024D00A3D_.wvu.PrintTitles" localSheetId="0">Лист1!$1:$7</definedName>
    <definedName name="Z_2ECC1140_ED84_11D6_B290_0020AF71400F_.wvu.Cols" localSheetId="0">Лист1!$D:$D</definedName>
    <definedName name="Z_2ECC1140_ED84_11D6_B290_0020AF71400F_.wvu.PrintArea" localSheetId="0">Лист1!$A$1:$C$50</definedName>
    <definedName name="Z_2ECC1140_ED84_11D6_B290_0020AF71400F_.wvu.PrintTitles" localSheetId="0">Лист1!$7:$7</definedName>
    <definedName name="Z_441D5F40_CC60_11D5_8566_F00A19432D5C_.wvu.PrintArea" localSheetId="0">Лист1!$A$1:$C$59</definedName>
    <definedName name="Z_441D5F40_CC60_11D5_8566_F00A19432D5C_.wvu.Rows" localSheetId="0">(#REF! ,#REF! ,#REF! ,#REF! ,#REF! ,#REF! ,#REF! ,#REF! ,#REF! ,#REF! ,#REF! ,#REF! ,#REF! ,#REF! ,#REF! ,#REF! ,#REF! ,#REF! ,#REF! ,#REF! ,#REF! ,#REF! ,#REF! ,#REF! ,#REF! ,#REF! ,#REF! ,#REF! ,#REF! ,#REF! ,#REF! ,#REF! ,#REF! ,#REF! ,#REF! ,#REF! ,#REF! ,#REF!, Лист1!$81:$81 ,#REF! ,#REF! ,#REF! ,#REF! ,#REF! ,#REF!)</definedName>
    <definedName name="Z_6EA4E441_F1D0_11D6_AD3A_003084885712_.wvu.PrintArea" localSheetId="0">Лист1!$A$1:$C$50</definedName>
    <definedName name="Z_713485E0_0343_11D9_BDE5_00D0B7DFDCA8_.wvu.PrintArea" localSheetId="0">Лист1!$A$1:$C$59</definedName>
    <definedName name="Z_7E9A6A00_C93B_11D5_85E9_00A0D21C4496_.wvu.PrintTitles" localSheetId="0">Лист1!$7:$7</definedName>
    <definedName name="Z_93C40B20_ED7A_11D6_920B_A2C04FDEBAD7_.wvu.Cols" localSheetId="0">Лист1!$D:$D</definedName>
    <definedName name="Z_93C40B20_ED7A_11D6_920B_A2C04FDEBAD7_.wvu.PrintArea" localSheetId="0">Лист1!$A$1:$C$50</definedName>
    <definedName name="Z_93C40B20_ED7A_11D6_920B_A2C04FDEBAD7_.wvu.PrintTitles" localSheetId="0">Лист1!$7:$7</definedName>
    <definedName name="Z_94819222_240B_11D9_A06B_444553540000_.wvu.PrintArea" localSheetId="0">#REF!</definedName>
    <definedName name="Z_94819222_240B_11D9_A06B_444553540000_.wvu.PrintTitles" localSheetId="0">Лист1!$1:$7</definedName>
    <definedName name="Z_99E54BA4_F01C_11D6_8259_000347879440_.wvu.PrintArea" localSheetId="0">Лист1!$A$1:$C$59</definedName>
    <definedName name="Z_A4167EA2_EDA6_11D6_BB51_CC512A9BFA37_.wvu.PrintArea" localSheetId="0">Лист1!$A$37:$C$38</definedName>
    <definedName name="Z_A4167EA2_EDA6_11D6_BB51_CC512A9BFA37_.wvu.PrintTitles" localSheetId="0">Лист1!$1:$7</definedName>
    <definedName name="Z_DA276AC1_7ADB_4268_86ED_C95F42EC0528_.wvu.PrintTitles" localSheetId="0">Лист1!$1:$7</definedName>
    <definedName name="Z_EF2A25C0_C96E_11D5_A541_0060972399EB_.wvu.PrintArea" localSheetId="0">Лист1!$A$31:$C$39</definedName>
    <definedName name="Z_EF2A25C0_C96E_11D5_A541_0060972399EB_.wvu.PrintTitles" localSheetId="0">Лист1!$1:$7</definedName>
    <definedName name="_xlnm.Print_Area" localSheetId="0">Лист1!$A$1:$F$56</definedName>
  </definedNames>
  <calcPr calcId="145621"/>
</workbook>
</file>

<file path=xl/calcChain.xml><?xml version="1.0" encoding="utf-8"?>
<calcChain xmlns="http://schemas.openxmlformats.org/spreadsheetml/2006/main">
  <c r="E50" i="1" l="1"/>
  <c r="E49" i="1" s="1"/>
  <c r="D50" i="1"/>
  <c r="D49" i="1" s="1"/>
  <c r="E47" i="1"/>
  <c r="D47" i="1"/>
  <c r="E46" i="1"/>
  <c r="D46" i="1"/>
  <c r="E44" i="1"/>
  <c r="D44" i="1"/>
  <c r="E42" i="1"/>
  <c r="D42" i="1"/>
  <c r="E41" i="1"/>
  <c r="E40" i="1" s="1"/>
  <c r="D41" i="1"/>
  <c r="D40" i="1" s="1"/>
  <c r="E39" i="1"/>
  <c r="D39" i="1"/>
  <c r="D37" i="1" s="1"/>
  <c r="E38" i="1"/>
  <c r="D38" i="1"/>
  <c r="E37" i="1"/>
  <c r="E36" i="1"/>
  <c r="D36" i="1"/>
  <c r="E35" i="1"/>
  <c r="D35" i="1"/>
  <c r="E34" i="1"/>
  <c r="D34" i="1"/>
  <c r="E33" i="1"/>
  <c r="D33" i="1"/>
  <c r="E32" i="1"/>
  <c r="D32" i="1"/>
  <c r="E31" i="1"/>
  <c r="D31" i="1"/>
  <c r="E29" i="1"/>
  <c r="D29" i="1"/>
  <c r="D26" i="1" s="1"/>
  <c r="D28" i="1"/>
  <c r="E26" i="1"/>
  <c r="E25" i="1"/>
  <c r="D25" i="1"/>
  <c r="E24" i="1"/>
  <c r="D24" i="1"/>
  <c r="E23" i="1"/>
  <c r="D23" i="1"/>
  <c r="D21" i="1" s="1"/>
  <c r="E21" i="1"/>
  <c r="E20" i="1"/>
  <c r="D20" i="1"/>
  <c r="D18" i="1" s="1"/>
  <c r="E18" i="1"/>
  <c r="E16" i="1"/>
  <c r="D16" i="1"/>
  <c r="E15" i="1"/>
  <c r="D15" i="1"/>
  <c r="E13" i="1"/>
  <c r="D13" i="1"/>
  <c r="D9" i="1" s="1"/>
  <c r="E9" i="1"/>
  <c r="E53" i="1" s="1"/>
  <c r="D53" i="1" l="1"/>
</calcChain>
</file>

<file path=xl/sharedStrings.xml><?xml version="1.0" encoding="utf-8"?>
<sst xmlns="http://schemas.openxmlformats.org/spreadsheetml/2006/main" count="128" uniqueCount="68">
  <si>
    <t>Приложение 7</t>
  </si>
  <si>
    <t>к решению районного Совета народных депутатов</t>
  </si>
  <si>
    <t>Распределение бюджетных ассигнований  по разделам и подразделам классификации расходов районного бюджета на 2023-2024 годы</t>
  </si>
  <si>
    <t>Наименование</t>
  </si>
  <si>
    <t>Рз</t>
  </si>
  <si>
    <t>ПР</t>
  </si>
  <si>
    <t>Сумма на 2023 год тыс. рублей</t>
  </si>
  <si>
    <t>Сумма на 2024 год тыс. рублей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</si>
  <si>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</si>
  <si>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</si>
  <si>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</si>
  <si>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</si>
  <si>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</si>
  <si>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</si>
  <si>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</si>
  <si>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</si>
  <si>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</si>
  <si>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</si>
  <si>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</si>
  <si>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</si>
  <si>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</si>
  <si>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</si>
  <si>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</si>
  <si>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</si>
  <si>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</si>
  <si>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</si>
  <si>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</si>
  <si>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</si>
  <si>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</si>
  <si>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</si>
  <si>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</si>
  <si>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</si>
  <si>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</si>
  <si>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</si>
  <si>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</si>
  <si>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</si>
  <si>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</si>
  <si>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</si>
  <si>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</si>
  <si>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</si>
  <si>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</si>
  <si>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</si>
  <si>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</si>
  <si>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</si>
  <si>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</si>
  <si>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 xml:space="preserve">Общее образование 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</si>
  <si>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</si>
  <si>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</si>
  <si>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</si>
  <si>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</si>
  <si>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08</t>
  </si>
  <si>
    <t>Культура</t>
  </si>
  <si>
    <t xml:space="preserve">Другие вопросы в области культуры, кинематографии 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</si>
  <si>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</si>
  <si>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</si>
  <si>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</si>
  <si>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</si>
  <si>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</si>
  <si>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</si>
  <si>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</si>
  <si>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</si>
  <si>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</si>
  <si>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</si>
  <si>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</si>
  <si>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</si>
  <si>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Условно-утвержденные расходы</t>
  </si>
  <si>
    <t>ВСЕГО</t>
  </si>
  <si>
    <t>от 14.12.2021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</si>
</sst>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5" x14ac:knownFonts="1">
    <font>
      <sz val="11"/>
      <name val="Calibri"/>
    </font>
    <font>
      <sz val="12"/>
      <name val="Times New Roman"/>
    </font>
    <font>
      <sz val="12"/>
      <name val="Times New Roman CYR"/>
    </font>
    <font>
      <sz val="14"/>
      <name val="Times New Roman"/>
    </font>
    <font>
      <b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NumberFormat="1" applyFont="1"/>
    <xf numFmtId="0" fontId="1" fillId="0" borderId="0" xfId="0" applyNumberFormat="1" applyFont="1"/>
    <xf numFmtId="22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vertical="justify"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/>
    <xf numFmtId="0" fontId="1" fillId="0" borderId="5" xfId="0" applyNumberFormat="1" applyFont="1" applyBorder="1"/>
    <xf numFmtId="49" fontId="1" fillId="0" borderId="5" xfId="0" applyNumberFormat="1" applyFont="1" applyBorder="1" applyAlignment="1">
      <alignment horizontal="left" wrapText="1"/>
    </xf>
    <xf numFmtId="0" fontId="2" fillId="0" borderId="5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left" wrapText="1"/>
    </xf>
    <xf numFmtId="165" fontId="1" fillId="0" borderId="5" xfId="0" applyNumberFormat="1" applyFont="1" applyBorder="1" applyAlignment="1">
      <alignment horizontal="right"/>
    </xf>
    <xf numFmtId="0" fontId="1" fillId="2" borderId="5" xfId="0" applyNumberFormat="1" applyFont="1" applyFill="1" applyBorder="1" applyAlignment="1">
      <alignment horizontal="left" wrapText="1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vertical="justify" wrapText="1"/>
    </xf>
    <xf numFmtId="0" fontId="1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abSelected="1" view="pageBreakPreview" zoomScale="60" zoomScaleNormal="100" workbookViewId="0">
      <selection activeCell="D3" sqref="D3:E3"/>
    </sheetView>
  </sheetViews>
  <sheetFormatPr defaultColWidth="8.7109375" defaultRowHeight="15.75" x14ac:dyDescent="0.25"/>
  <cols>
    <col min="1" max="1" width="48.140625" style="1" customWidth="1"/>
    <col min="2" max="2" width="9.85546875" style="1" customWidth="1"/>
    <col min="3" max="3" width="8.7109375" style="1" customWidth="1"/>
    <col min="4" max="4" width="10.140625" style="1" customWidth="1"/>
    <col min="5" max="5" width="11.28515625" style="1" customWidth="1"/>
    <col min="6" max="6" width="8.7109375" style="1" customWidth="1"/>
    <col min="7" max="7" width="11.5703125" style="1" customWidth="1"/>
    <col min="8" max="8" width="8.7109375" style="1" customWidth="1"/>
    <col min="9" max="16384" width="8.7109375" style="1"/>
  </cols>
  <sheetData>
    <row r="1" spans="1:5" x14ac:dyDescent="0.25">
      <c r="A1" s="2"/>
      <c r="B1" s="3"/>
      <c r="C1" s="3"/>
      <c r="D1" s="32" t="s">
        <v>0</v>
      </c>
      <c r="E1" s="32"/>
    </row>
    <row r="2" spans="1:5" ht="33.75" customHeight="1" x14ac:dyDescent="0.25">
      <c r="A2" s="2"/>
      <c r="B2" s="4"/>
      <c r="C2" s="4"/>
      <c r="D2" s="33" t="s">
        <v>1</v>
      </c>
      <c r="E2" s="33"/>
    </row>
    <row r="3" spans="1:5" ht="15.75" customHeight="1" x14ac:dyDescent="0.25">
      <c r="A3" s="2"/>
      <c r="B3" s="5"/>
      <c r="C3" s="5"/>
      <c r="D3" s="34" t="s">
        <v>67</v>
      </c>
      <c r="E3" s="34"/>
    </row>
    <row r="4" spans="1:5" x14ac:dyDescent="0.25">
      <c r="A4" s="2"/>
    </row>
    <row r="5" spans="1:5" ht="39.75" customHeight="1" x14ac:dyDescent="0.25">
      <c r="A5" s="30" t="s">
        <v>2</v>
      </c>
      <c r="B5" s="30"/>
      <c r="C5" s="30"/>
      <c r="D5" s="30"/>
    </row>
    <row r="6" spans="1:5" ht="16.5" customHeight="1" x14ac:dyDescent="0.25">
      <c r="A6" s="27"/>
      <c r="B6" s="28"/>
      <c r="C6" s="28"/>
      <c r="D6" s="29"/>
    </row>
    <row r="7" spans="1:5" s="6" customFormat="1" ht="54.75" customHeight="1" x14ac:dyDescent="0.25">
      <c r="A7" s="7" t="s">
        <v>3</v>
      </c>
      <c r="B7" s="8" t="s">
        <v>4</v>
      </c>
      <c r="C7" s="8" t="s">
        <v>5</v>
      </c>
      <c r="D7" s="9" t="s">
        <v>6</v>
      </c>
      <c r="E7" s="9" t="s">
        <v>7</v>
      </c>
    </row>
    <row r="8" spans="1:5" s="6" customFormat="1" x14ac:dyDescent="0.25">
      <c r="A8" s="10">
        <v>1</v>
      </c>
      <c r="B8" s="8">
        <v>2</v>
      </c>
      <c r="C8" s="8">
        <v>3</v>
      </c>
      <c r="D8" s="8">
        <v>4</v>
      </c>
      <c r="E8" s="8">
        <v>5</v>
      </c>
    </row>
    <row r="9" spans="1:5" ht="15.75" customHeight="1" x14ac:dyDescent="0.25">
      <c r="A9" s="11" t="s">
        <v>8</v>
      </c>
      <c r="B9" s="12" t="s">
        <v>9</v>
      </c>
      <c r="C9" s="12"/>
      <c r="D9" s="13">
        <f>D11+D13+D14+D15+D10+D12</f>
        <v>39510.5</v>
      </c>
      <c r="E9" s="13">
        <f>E11+E13+E14+E15+E10+E12</f>
        <v>39280.300000000003</v>
      </c>
    </row>
    <row r="10" spans="1:5" ht="29.25" customHeight="1" x14ac:dyDescent="0.25">
      <c r="A10" s="11" t="s">
        <v>10</v>
      </c>
      <c r="B10" s="12" t="s">
        <v>9</v>
      </c>
      <c r="C10" s="12" t="s">
        <v>11</v>
      </c>
      <c r="D10" s="13">
        <v>1430.9</v>
      </c>
      <c r="E10" s="14">
        <v>1430.9</v>
      </c>
    </row>
    <row r="11" spans="1:5" ht="61.5" customHeight="1" x14ac:dyDescent="0.25">
      <c r="A11" s="11" t="s">
        <v>12</v>
      </c>
      <c r="B11" s="12" t="s">
        <v>9</v>
      </c>
      <c r="C11" s="12" t="s">
        <v>13</v>
      </c>
      <c r="D11" s="13">
        <v>18283.8</v>
      </c>
      <c r="E11" s="14">
        <v>18282.7</v>
      </c>
    </row>
    <row r="12" spans="1:5" ht="21.75" customHeight="1" x14ac:dyDescent="0.25">
      <c r="A12" s="11" t="s">
        <v>14</v>
      </c>
      <c r="B12" s="12" t="s">
        <v>9</v>
      </c>
      <c r="C12" s="12" t="s">
        <v>15</v>
      </c>
      <c r="D12" s="13">
        <v>3.6</v>
      </c>
      <c r="E12" s="14">
        <v>2.8</v>
      </c>
    </row>
    <row r="13" spans="1:5" ht="30" customHeight="1" x14ac:dyDescent="0.25">
      <c r="A13" s="15" t="s">
        <v>16</v>
      </c>
      <c r="B13" s="12" t="s">
        <v>9</v>
      </c>
      <c r="C13" s="12" t="s">
        <v>17</v>
      </c>
      <c r="D13" s="13">
        <f>6659.9+615</f>
        <v>7274.9</v>
      </c>
      <c r="E13" s="14">
        <f>6659.9+615</f>
        <v>7274.9</v>
      </c>
    </row>
    <row r="14" spans="1:5" ht="18" customHeight="1" x14ac:dyDescent="0.25">
      <c r="A14" s="11" t="s">
        <v>18</v>
      </c>
      <c r="B14" s="12" t="s">
        <v>9</v>
      </c>
      <c r="C14" s="12" t="s">
        <v>19</v>
      </c>
      <c r="D14" s="13">
        <v>1000</v>
      </c>
      <c r="E14" s="13">
        <v>1000</v>
      </c>
    </row>
    <row r="15" spans="1:5" ht="18.75" customHeight="1" x14ac:dyDescent="0.25">
      <c r="A15" s="15" t="s">
        <v>20</v>
      </c>
      <c r="B15" s="12" t="s">
        <v>9</v>
      </c>
      <c r="C15" s="12" t="s">
        <v>21</v>
      </c>
      <c r="D15" s="13">
        <f>2073.7+9443.6</f>
        <v>11517.3</v>
      </c>
      <c r="E15" s="13">
        <f>2073.7+9215.3</f>
        <v>11289</v>
      </c>
    </row>
    <row r="16" spans="1:5" ht="18.75" customHeight="1" x14ac:dyDescent="0.25">
      <c r="A16" s="15" t="s">
        <v>22</v>
      </c>
      <c r="B16" s="12" t="s">
        <v>11</v>
      </c>
      <c r="C16" s="12"/>
      <c r="D16" s="13">
        <f>D17</f>
        <v>1499.2</v>
      </c>
      <c r="E16" s="13">
        <f>E17</f>
        <v>1552.5</v>
      </c>
    </row>
    <row r="17" spans="1:5" ht="18.75" customHeight="1" x14ac:dyDescent="0.25">
      <c r="A17" s="15" t="s">
        <v>23</v>
      </c>
      <c r="B17" s="12" t="s">
        <v>11</v>
      </c>
      <c r="C17" s="12" t="s">
        <v>24</v>
      </c>
      <c r="D17" s="14">
        <v>1499.2</v>
      </c>
      <c r="E17" s="14">
        <v>1552.5</v>
      </c>
    </row>
    <row r="18" spans="1:5" ht="30.75" customHeight="1" x14ac:dyDescent="0.25">
      <c r="A18" s="11" t="s">
        <v>25</v>
      </c>
      <c r="B18" s="12" t="s">
        <v>24</v>
      </c>
      <c r="C18" s="12"/>
      <c r="D18" s="13">
        <f>D19+D20</f>
        <v>2491.3000000000002</v>
      </c>
      <c r="E18" s="13">
        <f>E19+E20</f>
        <v>2491.3000000000002</v>
      </c>
    </row>
    <row r="19" spans="1:5" ht="42.75" customHeight="1" x14ac:dyDescent="0.25">
      <c r="A19" s="15" t="s">
        <v>26</v>
      </c>
      <c r="B19" s="12" t="s">
        <v>24</v>
      </c>
      <c r="C19" s="12" t="s">
        <v>27</v>
      </c>
      <c r="D19" s="13">
        <v>1938.3</v>
      </c>
      <c r="E19" s="14">
        <v>1938.3</v>
      </c>
    </row>
    <row r="20" spans="1:5" ht="34.5" customHeight="1" x14ac:dyDescent="0.25">
      <c r="A20" s="11" t="s">
        <v>28</v>
      </c>
      <c r="B20" s="12" t="s">
        <v>24</v>
      </c>
      <c r="C20" s="12" t="s">
        <v>29</v>
      </c>
      <c r="D20" s="13">
        <f>14+520+14+5</f>
        <v>553</v>
      </c>
      <c r="E20" s="14">
        <f>14+520+14+5</f>
        <v>553</v>
      </c>
    </row>
    <row r="21" spans="1:5" ht="17.25" customHeight="1" x14ac:dyDescent="0.25">
      <c r="A21" s="11" t="s">
        <v>30</v>
      </c>
      <c r="B21" s="12" t="s">
        <v>13</v>
      </c>
      <c r="C21" s="12"/>
      <c r="D21" s="13">
        <f>D23+D25+D22+D24</f>
        <v>13129.4</v>
      </c>
      <c r="E21" s="13">
        <f>E23+E25+E22+E24</f>
        <v>13190.699999999999</v>
      </c>
    </row>
    <row r="22" spans="1:5" ht="17.25" customHeight="1" x14ac:dyDescent="0.25">
      <c r="A22" s="11" t="s">
        <v>31</v>
      </c>
      <c r="B22" s="12" t="s">
        <v>13</v>
      </c>
      <c r="C22" s="12" t="s">
        <v>9</v>
      </c>
      <c r="D22" s="13">
        <v>100</v>
      </c>
      <c r="E22" s="13">
        <v>100</v>
      </c>
    </row>
    <row r="23" spans="1:5" ht="17.25" customHeight="1" x14ac:dyDescent="0.25">
      <c r="A23" s="11" t="s">
        <v>32</v>
      </c>
      <c r="B23" s="12" t="s">
        <v>13</v>
      </c>
      <c r="C23" s="12" t="s">
        <v>15</v>
      </c>
      <c r="D23" s="13">
        <f>2848.4+56</f>
        <v>2904.4</v>
      </c>
      <c r="E23" s="13">
        <f>2848.4+56</f>
        <v>2904.4</v>
      </c>
    </row>
    <row r="24" spans="1:5" ht="17.25" customHeight="1" x14ac:dyDescent="0.25">
      <c r="A24" s="11" t="s">
        <v>33</v>
      </c>
      <c r="B24" s="12" t="s">
        <v>13</v>
      </c>
      <c r="C24" s="12" t="s">
        <v>34</v>
      </c>
      <c r="D24" s="13">
        <f>2861+3000+2394</f>
        <v>8255</v>
      </c>
      <c r="E24" s="13">
        <f>2922.3+3000+2394</f>
        <v>8316.2999999999993</v>
      </c>
    </row>
    <row r="25" spans="1:5" ht="15" customHeight="1" x14ac:dyDescent="0.25">
      <c r="A25" s="11" t="s">
        <v>35</v>
      </c>
      <c r="B25" s="12" t="s">
        <v>13</v>
      </c>
      <c r="C25" s="12" t="s">
        <v>36</v>
      </c>
      <c r="D25" s="13">
        <f>620+1000+250</f>
        <v>1870</v>
      </c>
      <c r="E25" s="13">
        <f>620+1000+250</f>
        <v>1870</v>
      </c>
    </row>
    <row r="26" spans="1:5" ht="18" customHeight="1" x14ac:dyDescent="0.25">
      <c r="A26" s="11" t="s">
        <v>37</v>
      </c>
      <c r="B26" s="12" t="s">
        <v>15</v>
      </c>
      <c r="C26" s="12"/>
      <c r="D26" s="13">
        <f>D29+D28+D27+D30</f>
        <v>1579</v>
      </c>
      <c r="E26" s="13">
        <f>E29+E28+E27+E30</f>
        <v>4536.8</v>
      </c>
    </row>
    <row r="27" spans="1:5" ht="18" customHeight="1" x14ac:dyDescent="0.25">
      <c r="A27" s="11" t="s">
        <v>38</v>
      </c>
      <c r="B27" s="12" t="s">
        <v>15</v>
      </c>
      <c r="C27" s="12" t="s">
        <v>9</v>
      </c>
      <c r="D27" s="13">
        <v>54</v>
      </c>
      <c r="E27" s="13">
        <v>54</v>
      </c>
    </row>
    <row r="28" spans="1:5" ht="18" customHeight="1" x14ac:dyDescent="0.25">
      <c r="A28" s="11" t="s">
        <v>39</v>
      </c>
      <c r="B28" s="12" t="s">
        <v>15</v>
      </c>
      <c r="C28" s="12" t="s">
        <v>11</v>
      </c>
      <c r="D28" s="13">
        <f>1000</f>
        <v>1000</v>
      </c>
      <c r="E28" s="13">
        <v>3957.8</v>
      </c>
    </row>
    <row r="29" spans="1:5" ht="18" customHeight="1" x14ac:dyDescent="0.25">
      <c r="A29" s="11" t="s">
        <v>40</v>
      </c>
      <c r="B29" s="12" t="s">
        <v>15</v>
      </c>
      <c r="C29" s="12" t="s">
        <v>24</v>
      </c>
      <c r="D29" s="13">
        <f>150+150</f>
        <v>300</v>
      </c>
      <c r="E29" s="13">
        <f>150+150</f>
        <v>300</v>
      </c>
    </row>
    <row r="30" spans="1:5" ht="28.5" customHeight="1" x14ac:dyDescent="0.25">
      <c r="A30" s="11" t="s">
        <v>41</v>
      </c>
      <c r="B30" s="12" t="s">
        <v>15</v>
      </c>
      <c r="C30" s="12" t="s">
        <v>15</v>
      </c>
      <c r="D30" s="13">
        <v>225</v>
      </c>
      <c r="E30" s="13">
        <v>225</v>
      </c>
    </row>
    <row r="31" spans="1:5" ht="22.5" customHeight="1" x14ac:dyDescent="0.25">
      <c r="A31" s="11" t="s">
        <v>42</v>
      </c>
      <c r="B31" s="12" t="s">
        <v>43</v>
      </c>
      <c r="C31" s="12"/>
      <c r="D31" s="13">
        <f>D33+D35+D36+D32+D34</f>
        <v>399598.5</v>
      </c>
      <c r="E31" s="13">
        <f>E33+E35+E36+E32+E34</f>
        <v>392364.7</v>
      </c>
    </row>
    <row r="32" spans="1:5" ht="15.75" customHeight="1" x14ac:dyDescent="0.25">
      <c r="A32" s="11" t="s">
        <v>44</v>
      </c>
      <c r="B32" s="12" t="s">
        <v>43</v>
      </c>
      <c r="C32" s="12" t="s">
        <v>9</v>
      </c>
      <c r="D32" s="13">
        <f>95276.1</f>
        <v>95276.1</v>
      </c>
      <c r="E32" s="13">
        <f>90536.5</f>
        <v>90536.5</v>
      </c>
    </row>
    <row r="33" spans="1:5" ht="17.25" customHeight="1" x14ac:dyDescent="0.25">
      <c r="A33" s="16" t="s">
        <v>45</v>
      </c>
      <c r="B33" s="17" t="s">
        <v>43</v>
      </c>
      <c r="C33" s="17" t="s">
        <v>11</v>
      </c>
      <c r="D33" s="14">
        <f>272261.1</f>
        <v>272261.09999999998</v>
      </c>
      <c r="E33" s="13">
        <f>269669.9</f>
        <v>269669.90000000002</v>
      </c>
    </row>
    <row r="34" spans="1:5" ht="21" customHeight="1" x14ac:dyDescent="0.25">
      <c r="A34" s="16" t="s">
        <v>46</v>
      </c>
      <c r="B34" s="17" t="s">
        <v>43</v>
      </c>
      <c r="C34" s="17" t="s">
        <v>24</v>
      </c>
      <c r="D34" s="14">
        <f>10192.2+6276.9</f>
        <v>16469.099999999999</v>
      </c>
      <c r="E34" s="13">
        <f>10292.2+6276.9</f>
        <v>16569.099999999999</v>
      </c>
    </row>
    <row r="35" spans="1:5" ht="19.5" customHeight="1" x14ac:dyDescent="0.25">
      <c r="A35" s="16" t="s">
        <v>47</v>
      </c>
      <c r="B35" s="17" t="s">
        <v>43</v>
      </c>
      <c r="C35" s="17" t="s">
        <v>43</v>
      </c>
      <c r="D35" s="13">
        <f>295.7+30</f>
        <v>325.7</v>
      </c>
      <c r="E35" s="13">
        <f>295.7+30</f>
        <v>325.7</v>
      </c>
    </row>
    <row r="36" spans="1:5" ht="18" customHeight="1" x14ac:dyDescent="0.25">
      <c r="A36" s="11" t="s">
        <v>48</v>
      </c>
      <c r="B36" s="12" t="s">
        <v>43</v>
      </c>
      <c r="C36" s="12" t="s">
        <v>34</v>
      </c>
      <c r="D36" s="13">
        <f>14930.7+335.8</f>
        <v>15266.5</v>
      </c>
      <c r="E36" s="13">
        <f>14927.7+335.8</f>
        <v>15263.5</v>
      </c>
    </row>
    <row r="37" spans="1:5" ht="18" customHeight="1" x14ac:dyDescent="0.25">
      <c r="A37" s="18" t="s">
        <v>49</v>
      </c>
      <c r="B37" s="12" t="s">
        <v>50</v>
      </c>
      <c r="C37" s="14"/>
      <c r="D37" s="13">
        <f>D38+D39</f>
        <v>23249.7</v>
      </c>
      <c r="E37" s="13">
        <f>E38+E39</f>
        <v>23249.7</v>
      </c>
    </row>
    <row r="38" spans="1:5" ht="20.25" customHeight="1" x14ac:dyDescent="0.25">
      <c r="A38" s="11" t="s">
        <v>51</v>
      </c>
      <c r="B38" s="12" t="s">
        <v>50</v>
      </c>
      <c r="C38" s="12" t="s">
        <v>9</v>
      </c>
      <c r="D38" s="14">
        <f>23077.7</f>
        <v>23077.7</v>
      </c>
      <c r="E38" s="13">
        <f>23077.7</f>
        <v>23077.7</v>
      </c>
    </row>
    <row r="39" spans="1:5" ht="30" customHeight="1" x14ac:dyDescent="0.25">
      <c r="A39" s="15" t="s">
        <v>52</v>
      </c>
      <c r="B39" s="12" t="s">
        <v>50</v>
      </c>
      <c r="C39" s="12" t="s">
        <v>13</v>
      </c>
      <c r="D39" s="13">
        <f>22+150</f>
        <v>172</v>
      </c>
      <c r="E39" s="13">
        <f>22+150</f>
        <v>172</v>
      </c>
    </row>
    <row r="40" spans="1:5" ht="16.5" customHeight="1" x14ac:dyDescent="0.25">
      <c r="A40" s="11" t="s">
        <v>53</v>
      </c>
      <c r="B40" s="12" t="s">
        <v>27</v>
      </c>
      <c r="C40" s="12"/>
      <c r="D40" s="19">
        <f>D41+D42+D43</f>
        <v>22864.9</v>
      </c>
      <c r="E40" s="19">
        <f>E41+E42+E43</f>
        <v>25866</v>
      </c>
    </row>
    <row r="41" spans="1:5" ht="18" customHeight="1" x14ac:dyDescent="0.25">
      <c r="A41" s="15" t="s">
        <v>54</v>
      </c>
      <c r="B41" s="12" t="s">
        <v>27</v>
      </c>
      <c r="C41" s="12" t="s">
        <v>24</v>
      </c>
      <c r="D41" s="13">
        <f>3602.7</f>
        <v>3602.7</v>
      </c>
      <c r="E41" s="13">
        <f>6603.8</f>
        <v>6603.8</v>
      </c>
    </row>
    <row r="42" spans="1:5" ht="18.75" customHeight="1" x14ac:dyDescent="0.25">
      <c r="A42" s="15" t="s">
        <v>55</v>
      </c>
      <c r="B42" s="12" t="s">
        <v>27</v>
      </c>
      <c r="C42" s="12" t="s">
        <v>13</v>
      </c>
      <c r="D42" s="19">
        <f>19258</f>
        <v>19258</v>
      </c>
      <c r="E42" s="19">
        <f>19258</f>
        <v>19258</v>
      </c>
    </row>
    <row r="43" spans="1:5" ht="18.75" customHeight="1" x14ac:dyDescent="0.25">
      <c r="A43" s="15" t="s">
        <v>56</v>
      </c>
      <c r="B43" s="12" t="s">
        <v>27</v>
      </c>
      <c r="C43" s="12" t="s">
        <v>17</v>
      </c>
      <c r="D43" s="19">
        <v>4.2</v>
      </c>
      <c r="E43" s="13">
        <v>4.2</v>
      </c>
    </row>
    <row r="44" spans="1:5" ht="18.75" customHeight="1" x14ac:dyDescent="0.25">
      <c r="A44" s="15" t="s">
        <v>57</v>
      </c>
      <c r="B44" s="12" t="s">
        <v>19</v>
      </c>
      <c r="C44" s="12"/>
      <c r="D44" s="19">
        <f>D45+D46</f>
        <v>10353.4</v>
      </c>
      <c r="E44" s="19">
        <f>E45+E46</f>
        <v>10359.9</v>
      </c>
    </row>
    <row r="45" spans="1:5" ht="18.75" customHeight="1" x14ac:dyDescent="0.25">
      <c r="A45" s="15" t="s">
        <v>58</v>
      </c>
      <c r="B45" s="12" t="s">
        <v>19</v>
      </c>
      <c r="C45" s="12" t="s">
        <v>9</v>
      </c>
      <c r="D45" s="19">
        <v>500</v>
      </c>
      <c r="E45" s="13">
        <v>500</v>
      </c>
    </row>
    <row r="46" spans="1:5" ht="18.75" customHeight="1" x14ac:dyDescent="0.25">
      <c r="A46" s="15" t="s">
        <v>59</v>
      </c>
      <c r="B46" s="12" t="s">
        <v>19</v>
      </c>
      <c r="C46" s="12" t="s">
        <v>11</v>
      </c>
      <c r="D46" s="19">
        <f>9853.4</f>
        <v>9853.4</v>
      </c>
      <c r="E46" s="13">
        <f>9859.9</f>
        <v>9859.9</v>
      </c>
    </row>
    <row r="47" spans="1:5" ht="32.25" customHeight="1" x14ac:dyDescent="0.25">
      <c r="A47" s="20" t="s">
        <v>60</v>
      </c>
      <c r="B47" s="12" t="s">
        <v>21</v>
      </c>
      <c r="C47" s="12"/>
      <c r="D47" s="19">
        <f>D48</f>
        <v>3.8</v>
      </c>
      <c r="E47" s="19">
        <f>E48</f>
        <v>3.8</v>
      </c>
    </row>
    <row r="48" spans="1:5" ht="34.5" customHeight="1" x14ac:dyDescent="0.25">
      <c r="A48" s="20" t="s">
        <v>61</v>
      </c>
      <c r="B48" s="12" t="s">
        <v>21</v>
      </c>
      <c r="C48" s="12" t="s">
        <v>9</v>
      </c>
      <c r="D48" s="19">
        <v>3.8</v>
      </c>
      <c r="E48" s="14">
        <v>3.8</v>
      </c>
    </row>
    <row r="49" spans="1:5" ht="44.25" customHeight="1" x14ac:dyDescent="0.25">
      <c r="A49" s="11" t="s">
        <v>62</v>
      </c>
      <c r="B49" s="12" t="s">
        <v>29</v>
      </c>
      <c r="C49" s="12"/>
      <c r="D49" s="13">
        <f>D50+D51</f>
        <v>5061.3</v>
      </c>
      <c r="E49" s="13">
        <f>E50+E51</f>
        <v>5175.3</v>
      </c>
    </row>
    <row r="50" spans="1:5" ht="49.5" customHeight="1" x14ac:dyDescent="0.25">
      <c r="A50" s="15" t="s">
        <v>63</v>
      </c>
      <c r="B50" s="12" t="s">
        <v>29</v>
      </c>
      <c r="C50" s="12" t="s">
        <v>9</v>
      </c>
      <c r="D50" s="13">
        <f>1450.3+2011</f>
        <v>3461.3</v>
      </c>
      <c r="E50" s="14">
        <f>1450.3+2025</f>
        <v>3475.3</v>
      </c>
    </row>
    <row r="51" spans="1:5" ht="18" customHeight="1" x14ac:dyDescent="0.25">
      <c r="A51" s="15" t="s">
        <v>64</v>
      </c>
      <c r="B51" s="10">
        <v>14</v>
      </c>
      <c r="C51" s="12" t="s">
        <v>24</v>
      </c>
      <c r="D51" s="13">
        <v>1600</v>
      </c>
      <c r="E51" s="13">
        <v>1700</v>
      </c>
    </row>
    <row r="52" spans="1:5" ht="18" customHeight="1" x14ac:dyDescent="0.25">
      <c r="A52" s="15" t="s">
        <v>65</v>
      </c>
      <c r="B52" s="10"/>
      <c r="C52" s="12"/>
      <c r="D52" s="13">
        <v>4465.3</v>
      </c>
      <c r="E52" s="13">
        <v>9226.9</v>
      </c>
    </row>
    <row r="53" spans="1:5" x14ac:dyDescent="0.25">
      <c r="A53" s="11" t="s">
        <v>66</v>
      </c>
      <c r="B53" s="12"/>
      <c r="C53" s="12"/>
      <c r="D53" s="19">
        <f>D9+D18+D21+D26+D31+D37+D40+D49+D44+D16+D47+D52</f>
        <v>523806.30000000005</v>
      </c>
      <c r="E53" s="19">
        <f>E9+E18+E21+E26+E31+E37+E40+E49+E44+E16+E47+E52</f>
        <v>527297.9</v>
      </c>
    </row>
    <row r="54" spans="1:5" ht="18.75" x14ac:dyDescent="0.3">
      <c r="A54" s="21"/>
      <c r="B54" s="22"/>
      <c r="C54" s="23"/>
    </row>
    <row r="55" spans="1:5" ht="18.75" x14ac:dyDescent="0.3">
      <c r="A55" s="21"/>
      <c r="B55" s="22"/>
      <c r="C55" s="23"/>
      <c r="D55" s="21"/>
    </row>
    <row r="56" spans="1:5" ht="18.75" x14ac:dyDescent="0.3">
      <c r="A56" s="21"/>
      <c r="B56" s="22"/>
      <c r="C56" s="31"/>
      <c r="D56" s="31"/>
    </row>
    <row r="57" spans="1:5" ht="18.75" x14ac:dyDescent="0.3">
      <c r="A57" s="21"/>
      <c r="B57" s="22"/>
      <c r="C57" s="23"/>
    </row>
    <row r="58" spans="1:5" ht="22.5" customHeight="1" x14ac:dyDescent="0.3">
      <c r="A58" s="24"/>
      <c r="B58" s="25"/>
      <c r="C58" s="25"/>
      <c r="D58" s="26"/>
    </row>
    <row r="59" spans="1:5" ht="17.25" customHeight="1" x14ac:dyDescent="0.3">
      <c r="A59" s="21"/>
      <c r="B59" s="21"/>
      <c r="C59" s="21"/>
    </row>
    <row r="60" spans="1:5" ht="18.75" customHeight="1" x14ac:dyDescent="0.25"/>
    <row r="61" spans="1:5" ht="15" customHeight="1" x14ac:dyDescent="0.25"/>
    <row r="62" spans="1:5" ht="15" customHeight="1" x14ac:dyDescent="0.25"/>
    <row r="63" spans="1:5" ht="18" customHeight="1" x14ac:dyDescent="0.25"/>
    <row r="67" ht="16.5" customHeight="1" x14ac:dyDescent="0.25"/>
    <row r="68" ht="16.5" customHeight="1" x14ac:dyDescent="0.25"/>
    <row r="72" ht="35.25" customHeight="1" x14ac:dyDescent="0.25"/>
    <row r="73" ht="16.5" customHeight="1" x14ac:dyDescent="0.25"/>
    <row r="74" ht="15" customHeight="1" x14ac:dyDescent="0.25"/>
    <row r="77" ht="18.75" customHeight="1" x14ac:dyDescent="0.25"/>
    <row r="78" ht="16.5" customHeight="1" x14ac:dyDescent="0.25"/>
    <row r="79" ht="17.25" customHeight="1" x14ac:dyDescent="0.25"/>
    <row r="80" ht="19.5" customHeight="1" x14ac:dyDescent="0.25"/>
    <row r="82" ht="16.5" customHeight="1" x14ac:dyDescent="0.25"/>
    <row r="83" ht="16.5" customHeight="1" x14ac:dyDescent="0.25"/>
    <row r="85" ht="17.25" customHeight="1" x14ac:dyDescent="0.25"/>
    <row r="86" ht="15.75" customHeight="1" x14ac:dyDescent="0.25"/>
    <row r="91" ht="27" customHeight="1" x14ac:dyDescent="0.25"/>
  </sheetData>
  <mergeCells count="6">
    <mergeCell ref="A6:D6"/>
    <mergeCell ref="A5:D5"/>
    <mergeCell ref="C56:D56"/>
    <mergeCell ref="D1:E1"/>
    <mergeCell ref="D2:E2"/>
    <mergeCell ref="D3:E3"/>
  </mergeCells>
  <pageMargins left="0.79999995231628396" right="0.39370077848434398" top="0.54000002145767201" bottom="0.50999999046325695" header="0.51181101799011197" footer="0.51181101799011197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</vt:i4>
      </vt:variant>
    </vt:vector>
  </HeadingPairs>
  <TitlesOfParts>
    <vt:vector size="22" baseType="lpstr">
      <vt:lpstr>Лист1</vt:lpstr>
      <vt:lpstr>Лист1!Z_1DF66C55_E2CE_430C_BCA9_70442178DF40_.wvu.PrintArea</vt:lpstr>
      <vt:lpstr>Лист1!Z_2C0A4400_C94E_11D5_985D_00A024D00A3D_.wvu.PrintArea</vt:lpstr>
      <vt:lpstr>Лист1!Z_2C0A4400_C94E_11D5_985D_00A024D00A3D_.wvu.PrintTitles</vt:lpstr>
      <vt:lpstr>Лист1!Z_2ECC1140_ED84_11D6_B290_0020AF71400F_.wvu.Cols</vt:lpstr>
      <vt:lpstr>Лист1!Z_2ECC1140_ED84_11D6_B290_0020AF71400F_.wvu.PrintArea</vt:lpstr>
      <vt:lpstr>Лист1!Z_2ECC1140_ED84_11D6_B290_0020AF71400F_.wvu.PrintTitles</vt:lpstr>
      <vt:lpstr>Лист1!Z_441D5F40_CC60_11D5_8566_F00A19432D5C_.wvu.PrintArea</vt:lpstr>
      <vt:lpstr>Лист1!Z_6EA4E441_F1D0_11D6_AD3A_003084885712_.wvu.PrintArea</vt:lpstr>
      <vt:lpstr>Лист1!Z_713485E0_0343_11D9_BDE5_00D0B7DFDCA8_.wvu.PrintArea</vt:lpstr>
      <vt:lpstr>Лист1!Z_7E9A6A00_C93B_11D5_85E9_00A0D21C4496_.wvu.PrintTitles</vt:lpstr>
      <vt:lpstr>Лист1!Z_93C40B20_ED7A_11D6_920B_A2C04FDEBAD7_.wvu.Cols</vt:lpstr>
      <vt:lpstr>Лист1!Z_93C40B20_ED7A_11D6_920B_A2C04FDEBAD7_.wvu.PrintArea</vt:lpstr>
      <vt:lpstr>Лист1!Z_93C40B20_ED7A_11D6_920B_A2C04FDEBAD7_.wvu.PrintTitles</vt:lpstr>
      <vt:lpstr>Лист1!Z_94819222_240B_11D9_A06B_444553540000_.wvu.PrintTitles</vt:lpstr>
      <vt:lpstr>Лист1!Z_99E54BA4_F01C_11D6_8259_000347879440_.wvu.PrintArea</vt:lpstr>
      <vt:lpstr>Лист1!Z_A4167EA2_EDA6_11D6_BB51_CC512A9BFA37_.wvu.PrintArea</vt:lpstr>
      <vt:lpstr>Лист1!Z_A4167EA2_EDA6_11D6_BB51_CC512A9BFA37_.wvu.PrintTitles</vt:lpstr>
      <vt:lpstr>Лист1!Z_DA276AC1_7ADB_4268_86ED_C95F42EC0528_.wvu.PrintTitles</vt:lpstr>
      <vt:lpstr>Лист1!Z_EF2A25C0_C96E_11D5_A541_0060972399EB_.wvu.PrintArea</vt:lpstr>
      <vt:lpstr>Лист1!Z_EF2A25C0_C96E_11D5_A541_0060972399EB_.wvu.PrintTitles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2021-12-17T01:21:59Z</cp:lastPrinted>
  <dcterms:modified xsi:type="dcterms:W3CDTF">2022-01-17T02:05:26Z</dcterms:modified>
</cp:coreProperties>
</file>